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9395" windowHeight="9855" tabRatio="746" activeTab="5"/>
  </bookViews>
  <sheets>
    <sheet name="1收支预算总表" sheetId="1" r:id="rId1"/>
    <sheet name="2部门收入总体情况表" sheetId="2" r:id="rId2"/>
    <sheet name="3部门支出总体情况表" sheetId="3" r:id="rId3"/>
    <sheet name="4财政拨款收支总体情况表" sheetId="4" r:id="rId4"/>
    <sheet name="5一般公共预算支出情况表" sheetId="5" r:id="rId5"/>
    <sheet name="6一般公共预算基本支出情况表" sheetId="6" r:id="rId6"/>
    <sheet name="7支出预算分类汇总表(按支出功能分类）" sheetId="7" r:id="rId7"/>
    <sheet name="8支出预算明细表" sheetId="8" r:id="rId8"/>
    <sheet name="9一般公共预算“三公”经费支出情况表" sheetId="9" r:id="rId9"/>
    <sheet name="10政府性基金支出情况表" sheetId="10" r:id="rId10"/>
  </sheets>
  <definedNames>
    <definedName name="_xlnm.Print_Area" localSheetId="9">'10政府性基金支出情况表'!$A$1:$AZ$8</definedName>
    <definedName name="_xlnm.Print_Area" localSheetId="0">'1收支预算总表'!$A$1:$N$22</definedName>
    <definedName name="_xlnm.Print_Area" localSheetId="1">'2部门收入总体情况表'!$A$1:$P$16</definedName>
    <definedName name="_xlnm.Print_Area" localSheetId="2">'3部门支出总体情况表'!$A$1:$O$16</definedName>
    <definedName name="_xlnm.Print_Area" localSheetId="3">'4财政拨款收支总体情况表'!$A$1:$K$38</definedName>
    <definedName name="_xlnm.Print_Area" localSheetId="4">'5一般公共预算支出情况表'!$A$1:$M$20</definedName>
    <definedName name="_xlnm.Print_Titles" localSheetId="9">'10政府性基金支出情况表'!$1:$8</definedName>
    <definedName name="_xlnm.Print_Titles" localSheetId="0">'1收支预算总表'!$1:$8</definedName>
    <definedName name="_xlnm.Print_Titles" localSheetId="1">'2部门收入总体情况表'!$1:$6</definedName>
    <definedName name="_xlnm.Print_Titles" localSheetId="2">'3部门支出总体情况表'!$1:$6</definedName>
    <definedName name="_xlnm.Print_Titles" localSheetId="3">'4财政拨款收支总体情况表'!$1:$8</definedName>
    <definedName name="_xlnm.Print_Titles" localSheetId="4">'5一般公共预算支出情况表'!$1:$8</definedName>
    <definedName name="_xlnm.Print_Titles" localSheetId="5">'6一般公共预算基本支出情况表'!$1:$7</definedName>
  </definedNames>
  <calcPr fullCalcOnLoad="1"/>
</workbook>
</file>

<file path=xl/sharedStrings.xml><?xml version="1.0" encoding="utf-8"?>
<sst xmlns="http://schemas.openxmlformats.org/spreadsheetml/2006/main" count="827" uniqueCount="295">
  <si>
    <t>单位：元</t>
  </si>
  <si>
    <t>收                             入</t>
  </si>
  <si>
    <t>支                        出</t>
  </si>
  <si>
    <t>项                    目</t>
  </si>
  <si>
    <t>金　额</t>
  </si>
  <si>
    <t>项             目</t>
  </si>
  <si>
    <t>合计</t>
  </si>
  <si>
    <t>财政专户收入</t>
  </si>
  <si>
    <t>其他各项收入</t>
  </si>
  <si>
    <t>小计</t>
  </si>
  <si>
    <t>财政拨款</t>
  </si>
  <si>
    <t>一、基本支出</t>
  </si>
  <si>
    <t xml:space="preserve">  其中:财政拨款</t>
  </si>
  <si>
    <t xml:space="preserve">  1、工资福利支出</t>
  </si>
  <si>
    <t xml:space="preserve">  2、商品服务支出</t>
  </si>
  <si>
    <t xml:space="preserve">  3、对个人和家庭的补助</t>
  </si>
  <si>
    <t>二、项目支出</t>
  </si>
  <si>
    <t>本  年  收  入  合  计</t>
  </si>
  <si>
    <t>本  年  支  出  合  计</t>
  </si>
  <si>
    <t>总计</t>
  </si>
  <si>
    <t>上级转移支付</t>
  </si>
  <si>
    <t>专项收入</t>
  </si>
  <si>
    <t>国有资源（资产）有偿使用收入</t>
  </si>
  <si>
    <t>其他一般公共预算收入</t>
  </si>
  <si>
    <t xml:space="preserve">       专项收入</t>
  </si>
  <si>
    <t>二、上级转移支付</t>
  </si>
  <si>
    <t>四、财政专户收入</t>
  </si>
  <si>
    <t>五、其他各项收入</t>
  </si>
  <si>
    <t>科目编码</t>
  </si>
  <si>
    <t>单位代码</t>
  </si>
  <si>
    <t>单位（科目名称）</t>
  </si>
  <si>
    <t>类</t>
  </si>
  <si>
    <t>款</t>
  </si>
  <si>
    <t>项</t>
  </si>
  <si>
    <t>**</t>
  </si>
  <si>
    <t>其他一般公共预算收入(2017(合计)</t>
  </si>
  <si>
    <t>单位:元</t>
  </si>
  <si>
    <t>基本支出</t>
  </si>
  <si>
    <t>项目支出</t>
  </si>
  <si>
    <t>工资福利支出</t>
  </si>
  <si>
    <t>商品服务支出</t>
  </si>
  <si>
    <t>对个人和家庭的补助支出</t>
  </si>
  <si>
    <t xml:space="preserve">       专项收入</t>
  </si>
  <si>
    <t>功能科目</t>
  </si>
  <si>
    <t>总  计</t>
  </si>
  <si>
    <t>基      本      支      出</t>
  </si>
  <si>
    <t>对个人和家庭的补助</t>
  </si>
  <si>
    <t>商品和服务支出</t>
  </si>
  <si>
    <t>小计</t>
  </si>
  <si>
    <t>工资福利支出</t>
  </si>
  <si>
    <t>对个人和家庭的补助</t>
  </si>
  <si>
    <t>商品服务支出</t>
  </si>
  <si>
    <t>项      目</t>
  </si>
  <si>
    <t>共计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</si>
  <si>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</si>
  <si>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</si>
  <si>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</si>
  <si>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</si>
  <si>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</si>
  <si>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</si>
  <si>
    <t>单位：元</t>
  </si>
  <si>
    <t xml:space="preserve">       国有资源（资产）有偿使用收入</t>
  </si>
  <si>
    <t xml:space="preserve">       纳入预算管理的行政事业性收费</t>
  </si>
  <si>
    <t>纳入预算管理的行政事业性收费</t>
  </si>
  <si>
    <t xml:space="preserve">       其他一般公共预算收入</t>
  </si>
  <si>
    <t>二、外交</t>
  </si>
  <si>
    <t>三、国防</t>
  </si>
  <si>
    <t>四、公共安全</t>
  </si>
  <si>
    <t>五、教育</t>
  </si>
  <si>
    <t>六、科学技术</t>
  </si>
  <si>
    <t>七、文化体育与传媒</t>
  </si>
  <si>
    <t>八、社会保障和就业</t>
  </si>
  <si>
    <t>九、社会保险基金支出</t>
  </si>
  <si>
    <t>十、医疗卫生</t>
  </si>
  <si>
    <t>十一、节能环保</t>
  </si>
  <si>
    <t>十二、城乡社区事务</t>
  </si>
  <si>
    <t>十三、农林水事务</t>
  </si>
  <si>
    <t>十五、资源勘探电力信息等事务</t>
  </si>
  <si>
    <t>十六、商业服务业等事务</t>
  </si>
  <si>
    <t>十七、金融支出</t>
  </si>
  <si>
    <t>一、一般公共服务出</t>
  </si>
  <si>
    <t>十四、交通运输</t>
  </si>
  <si>
    <t>二十一、粮油物资储备支出</t>
  </si>
  <si>
    <t>二十、住房保障支出</t>
  </si>
  <si>
    <t>十九、国土海洋气象等支出</t>
  </si>
  <si>
    <t>十八、援助其他地区支出</t>
  </si>
  <si>
    <t>二十七、债务发行费用支出</t>
  </si>
  <si>
    <t>二十六、债务付息支出</t>
  </si>
  <si>
    <t>二十五、债务还本支出</t>
  </si>
  <si>
    <t>二十四、转移性支出</t>
  </si>
  <si>
    <t>二十三、其他支出</t>
  </si>
  <si>
    <t>二十二、预备费</t>
  </si>
  <si>
    <t>支  出  合  计</t>
  </si>
  <si>
    <t xml:space="preserve"> 收  入  合  计</t>
  </si>
  <si>
    <t>2018年“三公”经费预算数</t>
  </si>
  <si>
    <t>2018年预算</t>
  </si>
  <si>
    <t xml:space="preserve">  1、一般性项目支出</t>
  </si>
  <si>
    <t xml:space="preserve">  2、重点性项目支出</t>
  </si>
  <si>
    <t>一般性项目支出</t>
  </si>
  <si>
    <t>重点性项目支出</t>
  </si>
  <si>
    <t>政府性基金</t>
  </si>
  <si>
    <t>三、政府性基金</t>
  </si>
  <si>
    <t>二、政府性基金</t>
  </si>
  <si>
    <t xml:space="preserve">基本建设支出 </t>
  </si>
  <si>
    <t xml:space="preserve">债务项目支出 </t>
  </si>
  <si>
    <t>其他各项支出</t>
  </si>
  <si>
    <t xml:space="preserve">  其他资本性支出 </t>
  </si>
  <si>
    <t>单位:元</t>
  </si>
  <si>
    <t>部门预算经济分类</t>
  </si>
  <si>
    <t>政府预算经济分类</t>
  </si>
  <si>
    <t>单位编码(名称)</t>
  </si>
  <si>
    <t>合计</t>
  </si>
  <si>
    <t>一般公共预算收入</t>
  </si>
  <si>
    <t>财政专户收入</t>
  </si>
  <si>
    <t>其他各项收入</t>
  </si>
  <si>
    <t>类</t>
  </si>
  <si>
    <t>款</t>
  </si>
  <si>
    <t>科目名称</t>
  </si>
  <si>
    <t>财政拨款</t>
  </si>
  <si>
    <t>国有资产资源有偿使用收入</t>
  </si>
  <si>
    <t>**</t>
  </si>
  <si>
    <t xml:space="preserve"> 收  支  预  算  总  表</t>
  </si>
  <si>
    <t>2018年部门收入总体情况表</t>
  </si>
  <si>
    <t>2018年部门支出总体情况表</t>
  </si>
  <si>
    <t>2018年财政拨款收支总体情况表</t>
  </si>
  <si>
    <t>2018年一般公共预算支出情况表</t>
  </si>
  <si>
    <t>2018年一般公共预算“三公”经费支出情况表</t>
  </si>
  <si>
    <t>一、一般公共预算收入</t>
  </si>
  <si>
    <t>单位名称 ：黄淮学院</t>
  </si>
  <si>
    <t>083</t>
  </si>
  <si>
    <t>黄淮学院</t>
  </si>
  <si>
    <t xml:space="preserve">  083001</t>
  </si>
  <si>
    <t xml:space="preserve">  黄淮学院</t>
  </si>
  <si>
    <t>205</t>
  </si>
  <si>
    <t>02</t>
  </si>
  <si>
    <t>05</t>
  </si>
  <si>
    <t xml:space="preserve">    083001</t>
  </si>
  <si>
    <t xml:space="preserve">    高等教育</t>
  </si>
  <si>
    <t>208</t>
  </si>
  <si>
    <t xml:space="preserve">    事业单位离退休</t>
  </si>
  <si>
    <t xml:space="preserve">    机关事业单位基本养老保险缴费支出</t>
  </si>
  <si>
    <t>210</t>
  </si>
  <si>
    <t>11</t>
  </si>
  <si>
    <t xml:space="preserve">    事业单位医疗</t>
  </si>
  <si>
    <t>03</t>
  </si>
  <si>
    <t xml:space="preserve">    公务员医疗补助</t>
  </si>
  <si>
    <t>221</t>
  </si>
  <si>
    <t>01</t>
  </si>
  <si>
    <t xml:space="preserve">    住房公积金</t>
  </si>
  <si>
    <t>单位名称  ：黄淮学院</t>
  </si>
  <si>
    <t>单位名称 ：黄淮学院</t>
  </si>
  <si>
    <t>301</t>
  </si>
  <si>
    <t>基本工资</t>
  </si>
  <si>
    <t>505</t>
  </si>
  <si>
    <t xml:space="preserve">工资福利支出 </t>
  </si>
  <si>
    <t xml:space="preserve">    黄淮学院</t>
  </si>
  <si>
    <t>津贴补贴</t>
  </si>
  <si>
    <t>奖金</t>
  </si>
  <si>
    <t>07</t>
  </si>
  <si>
    <t>绩效工资</t>
  </si>
  <si>
    <t>08</t>
  </si>
  <si>
    <t>机关事业单位基本养老保险缴费</t>
  </si>
  <si>
    <t>公务员医疗补助缴费</t>
  </si>
  <si>
    <t>12</t>
  </si>
  <si>
    <t>其他社会保障缴费</t>
  </si>
  <si>
    <t>13</t>
  </si>
  <si>
    <t>住房公积金</t>
  </si>
  <si>
    <t>99</t>
  </si>
  <si>
    <t>其他工资福利支出</t>
  </si>
  <si>
    <t>302</t>
  </si>
  <si>
    <t>办公费</t>
  </si>
  <si>
    <t>印刷费</t>
  </si>
  <si>
    <t>咨询费</t>
  </si>
  <si>
    <t>水费</t>
  </si>
  <si>
    <t>06</t>
  </si>
  <si>
    <t>电费</t>
  </si>
  <si>
    <t>邮电费</t>
  </si>
  <si>
    <t>09</t>
  </si>
  <si>
    <t>物业管理费</t>
  </si>
  <si>
    <t>差旅费</t>
  </si>
  <si>
    <t>因公出国（境）费用</t>
  </si>
  <si>
    <t>15</t>
  </si>
  <si>
    <t>会议费</t>
  </si>
  <si>
    <t>16</t>
  </si>
  <si>
    <t>培训费</t>
  </si>
  <si>
    <t>17</t>
  </si>
  <si>
    <t>公务接待费</t>
  </si>
  <si>
    <t>28</t>
  </si>
  <si>
    <t>工会经费</t>
  </si>
  <si>
    <t>29</t>
  </si>
  <si>
    <t>福利费</t>
  </si>
  <si>
    <t>31</t>
  </si>
  <si>
    <t>公务用车运行维护费</t>
  </si>
  <si>
    <t>其他商品和服务支出</t>
  </si>
  <si>
    <t>303</t>
  </si>
  <si>
    <t>离休费</t>
  </si>
  <si>
    <t>509</t>
  </si>
  <si>
    <t>离退休费</t>
  </si>
  <si>
    <t>退休费</t>
  </si>
  <si>
    <t>生活补助</t>
  </si>
  <si>
    <t>社会福利和救助</t>
  </si>
  <si>
    <t>助学金</t>
  </si>
  <si>
    <t>其他对个人和家庭的补助</t>
  </si>
  <si>
    <t>310</t>
  </si>
  <si>
    <t>房屋建筑物购建</t>
  </si>
  <si>
    <t>506</t>
  </si>
  <si>
    <t xml:space="preserve">资本性支出（一） </t>
  </si>
  <si>
    <t>信息网络及软件购置更新</t>
  </si>
  <si>
    <t>其他资本性支出</t>
  </si>
  <si>
    <t>单位名称  ：黄淮学院</t>
  </si>
  <si>
    <t>2018年政府性基金支出情况表</t>
  </si>
  <si>
    <t>一般性项目支出</t>
  </si>
  <si>
    <t>重点项目支出</t>
  </si>
  <si>
    <t xml:space="preserve">    中专教育</t>
  </si>
  <si>
    <t>社会保障缴费</t>
  </si>
  <si>
    <t>502</t>
  </si>
  <si>
    <t>维修(护)费</t>
  </si>
  <si>
    <t>26</t>
  </si>
  <si>
    <t>劳务费</t>
  </si>
  <si>
    <t>委托业务费</t>
  </si>
  <si>
    <t>单位名称 ：黄淮学院</t>
  </si>
  <si>
    <t>科目名称</t>
  </si>
  <si>
    <t>一般公共预算收入</t>
  </si>
  <si>
    <t>上级转移支付</t>
  </si>
  <si>
    <t>政府性基金收入</t>
  </si>
  <si>
    <t>纳入一般预算管理的行政事业性收费收入</t>
  </si>
  <si>
    <t>专项收入</t>
  </si>
  <si>
    <t>国有资源（资产）有偿使用收入</t>
  </si>
  <si>
    <t>其他一般公共预算收入</t>
  </si>
  <si>
    <t>教育支出</t>
  </si>
  <si>
    <t xml:space="preserve">  普通教育</t>
  </si>
  <si>
    <t xml:space="preserve">  205</t>
  </si>
  <si>
    <t xml:space="preserve">  02</t>
  </si>
  <si>
    <t xml:space="preserve">  05</t>
  </si>
  <si>
    <t xml:space="preserve">      黄淮学院</t>
  </si>
  <si>
    <t xml:space="preserve">  职业教育</t>
  </si>
  <si>
    <t xml:space="preserve">  03</t>
  </si>
  <si>
    <t xml:space="preserve">      黄淮学院</t>
  </si>
  <si>
    <t>社会保障和就业支出</t>
  </si>
  <si>
    <t xml:space="preserve">  行政事业单位离退休</t>
  </si>
  <si>
    <t xml:space="preserve">  208</t>
  </si>
  <si>
    <t>医疗卫生与计划生育支出</t>
  </si>
  <si>
    <t xml:space="preserve">  行政事业单位医疗</t>
  </si>
  <si>
    <t xml:space="preserve">  210</t>
  </si>
  <si>
    <t xml:space="preserve">  11</t>
  </si>
  <si>
    <t>住房保障支出</t>
  </si>
  <si>
    <t xml:space="preserve">  住房改革支出</t>
  </si>
  <si>
    <t xml:space="preserve">  221</t>
  </si>
  <si>
    <t xml:space="preserve">  01</t>
  </si>
  <si>
    <t>支出预算分类汇总表(按支出功能分类）</t>
  </si>
  <si>
    <t>基本支出合计</t>
  </si>
  <si>
    <t>项目支出合计</t>
  </si>
  <si>
    <t>重点性项目支出</t>
  </si>
  <si>
    <t>合  计</t>
  </si>
  <si>
    <t>住房公积金</t>
  </si>
  <si>
    <t>救济费</t>
  </si>
  <si>
    <t>其他对个人和家庭的补助支出</t>
  </si>
  <si>
    <t>一般公用经费</t>
  </si>
  <si>
    <t>车辆燃修费</t>
  </si>
  <si>
    <t>工会经费</t>
  </si>
  <si>
    <t>职工福利费</t>
  </si>
  <si>
    <t>公务交通补贴</t>
  </si>
  <si>
    <t>一般性项目支出</t>
  </si>
  <si>
    <t>津贴补贴</t>
  </si>
  <si>
    <t>采暖补贴</t>
  </si>
  <si>
    <t>精神文明奖</t>
  </si>
  <si>
    <t>平时考核奖</t>
  </si>
  <si>
    <t>一次性奖金</t>
  </si>
  <si>
    <t>目标考核奖</t>
  </si>
  <si>
    <t>全国文明城市奖</t>
  </si>
  <si>
    <t>养老保险</t>
  </si>
  <si>
    <t>医疗保险</t>
  </si>
  <si>
    <t>公务员医疗</t>
  </si>
  <si>
    <t>大病救助</t>
  </si>
  <si>
    <t>失业保险</t>
  </si>
  <si>
    <t>工伤保险</t>
  </si>
  <si>
    <t>生育保险</t>
  </si>
  <si>
    <t>个人部分</t>
  </si>
  <si>
    <t>公用部分</t>
  </si>
  <si>
    <t>健康休养费</t>
  </si>
  <si>
    <t>采暖补贴</t>
  </si>
  <si>
    <t xml:space="preserve"> 精神文明奖</t>
  </si>
  <si>
    <t>平时健康休养费</t>
  </si>
  <si>
    <t xml:space="preserve">  公用部分</t>
  </si>
  <si>
    <t xml:space="preserve"> 健康休养费</t>
  </si>
  <si>
    <t xml:space="preserve">  采暖补贴</t>
  </si>
  <si>
    <t>平时健康
休养费</t>
  </si>
  <si>
    <t>全国文明
城市奖</t>
  </si>
  <si>
    <t>遗属补助</t>
  </si>
  <si>
    <t>劳改劳教人员伙食费</t>
  </si>
  <si>
    <t xml:space="preserve">小计 </t>
  </si>
  <si>
    <t>福利救助机构收养费及救助支出</t>
  </si>
  <si>
    <t>其他救济费</t>
  </si>
  <si>
    <t>支出预算明细表</t>
  </si>
  <si>
    <t>2018年一般公共预算基本支出情况表</t>
  </si>
</sst>
</file>

<file path=xl/styles.xml><?xml version="1.0" encoding="utf-8"?>
<styleSheet xmlns="http://schemas.openxmlformats.org/spreadsheetml/2006/main">
  <numFmts count="3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* #,##0.00;* \-#,##0.00;* &quot;&quot;??;@"/>
    <numFmt numFmtId="185" formatCode="#,##0.0_);[Red]\(#,##0.0\)"/>
    <numFmt numFmtId="186" formatCode="00"/>
    <numFmt numFmtId="187" formatCode="0000"/>
    <numFmt numFmtId="188" formatCode="#,##0_);[Red]\(#,##0\)"/>
    <numFmt numFmtId="189" formatCode="#,##0.0000"/>
    <numFmt numFmtId="190" formatCode="#,##0_ "/>
    <numFmt numFmtId="191" formatCode="#,##0.00_ "/>
    <numFmt numFmtId="192" formatCode="yyyy\-mm\-dd"/>
    <numFmt numFmtId="193" formatCode="&quot;￥&quot;#,##0.00_);[Red]\(&quot;￥&quot;#,##0.00\)"/>
    <numFmt numFmtId="194" formatCode="#,##0.00_);[Red]\(#,##0.00\)"/>
  </numFmts>
  <fonts count="33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20"/>
      <color indexed="8"/>
      <name val="宋体"/>
      <family val="0"/>
    </font>
    <font>
      <sz val="16"/>
      <color indexed="8"/>
      <name val="宋体"/>
      <family val="0"/>
    </font>
    <font>
      <sz val="20"/>
      <color indexed="8"/>
      <name val="宋体"/>
      <family val="0"/>
    </font>
    <font>
      <b/>
      <sz val="10"/>
      <color indexed="8"/>
      <name val="宋体"/>
      <family val="0"/>
    </font>
    <font>
      <sz val="9"/>
      <color theme="1"/>
      <name val="宋体"/>
      <family val="0"/>
    </font>
    <font>
      <sz val="10"/>
      <color theme="1"/>
      <name val="宋体"/>
      <family val="0"/>
    </font>
    <font>
      <sz val="12"/>
      <color theme="1"/>
      <name val="宋体"/>
      <family val="0"/>
    </font>
    <font>
      <b/>
      <sz val="20"/>
      <color theme="1"/>
      <name val="宋体"/>
      <family val="0"/>
    </font>
    <font>
      <sz val="16"/>
      <color theme="1"/>
      <name val="宋体"/>
      <family val="0"/>
    </font>
    <font>
      <sz val="20"/>
      <color theme="1"/>
      <name val="宋体"/>
      <family val="0"/>
    </font>
    <font>
      <b/>
      <sz val="10"/>
      <color theme="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 style="thin"/>
      <right/>
      <top/>
      <bottom/>
    </border>
  </borders>
  <cellStyleXfs count="9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17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6" fillId="22" borderId="0" applyNumberFormat="0" applyBorder="0" applyAlignment="0" applyProtection="0"/>
    <xf numFmtId="0" fontId="17" fillId="16" borderId="8" applyNumberFormat="0" applyAlignment="0" applyProtection="0"/>
    <xf numFmtId="0" fontId="18" fillId="7" borderId="5" applyNumberFormat="0" applyAlignment="0" applyProtection="0"/>
    <xf numFmtId="0" fontId="2" fillId="23" borderId="9" applyNumberFormat="0" applyFon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</cellStyleXfs>
  <cellXfs count="290">
    <xf numFmtId="0" fontId="0" fillId="0" borderId="0" xfId="0" applyAlignment="1">
      <alignment vertical="center"/>
    </xf>
    <xf numFmtId="0" fontId="26" fillId="0" borderId="0" xfId="59" applyFont="1">
      <alignment/>
      <protection/>
    </xf>
    <xf numFmtId="184" fontId="26" fillId="0" borderId="0" xfId="59" applyNumberFormat="1" applyFont="1" applyFill="1" applyAlignment="1" applyProtection="1">
      <alignment vertical="center" wrapText="1"/>
      <protection/>
    </xf>
    <xf numFmtId="184" fontId="27" fillId="0" borderId="0" xfId="59" applyNumberFormat="1" applyFont="1" applyFill="1" applyAlignment="1" applyProtection="1">
      <alignment horizontal="right" vertical="center"/>
      <protection/>
    </xf>
    <xf numFmtId="185" fontId="27" fillId="0" borderId="0" xfId="59" applyNumberFormat="1" applyFont="1" applyFill="1" applyAlignment="1" applyProtection="1">
      <alignment horizontal="right" vertical="center"/>
      <protection/>
    </xf>
    <xf numFmtId="185" fontId="27" fillId="0" borderId="0" xfId="59" applyNumberFormat="1" applyFont="1" applyFill="1" applyAlignment="1" applyProtection="1">
      <alignment vertical="center"/>
      <protection/>
    </xf>
    <xf numFmtId="185" fontId="27" fillId="0" borderId="0" xfId="59" applyNumberFormat="1" applyFont="1" applyFill="1" applyAlignment="1" applyProtection="1">
      <alignment horizontal="center" vertical="center"/>
      <protection/>
    </xf>
    <xf numFmtId="184" fontId="27" fillId="0" borderId="0" xfId="59" applyNumberFormat="1" applyFont="1" applyFill="1" applyAlignment="1" applyProtection="1">
      <alignment horizontal="left" vertical="center"/>
      <protection/>
    </xf>
    <xf numFmtId="184" fontId="27" fillId="0" borderId="0" xfId="59" applyNumberFormat="1" applyFont="1" applyFill="1" applyAlignment="1" applyProtection="1">
      <alignment horizontal="center" vertical="center"/>
      <protection/>
    </xf>
    <xf numFmtId="184" fontId="27" fillId="0" borderId="10" xfId="59" applyNumberFormat="1" applyFont="1" applyFill="1" applyBorder="1" applyAlignment="1" applyProtection="1">
      <alignment horizontal="centerContinuous" vertical="center"/>
      <protection/>
    </xf>
    <xf numFmtId="184" fontId="27" fillId="0" borderId="11" xfId="59" applyNumberFormat="1" applyFont="1" applyFill="1" applyBorder="1" applyAlignment="1" applyProtection="1">
      <alignment horizontal="centerContinuous" vertical="center"/>
      <protection/>
    </xf>
    <xf numFmtId="0" fontId="26" fillId="0" borderId="0" xfId="59" applyFont="1" applyFill="1">
      <alignment/>
      <protection/>
    </xf>
    <xf numFmtId="49" fontId="26" fillId="0" borderId="10" xfId="59" applyNumberFormat="1" applyFont="1" applyFill="1" applyBorder="1" applyAlignment="1">
      <alignment horizontal="center" vertical="center" wrapText="1"/>
      <protection/>
    </xf>
    <xf numFmtId="184" fontId="27" fillId="0" borderId="10" xfId="59" applyNumberFormat="1" applyFont="1" applyFill="1" applyBorder="1" applyAlignment="1" applyProtection="1">
      <alignment vertical="center"/>
      <protection/>
    </xf>
    <xf numFmtId="190" fontId="26" fillId="0" borderId="12" xfId="59" applyNumberFormat="1" applyFont="1" applyFill="1" applyBorder="1" applyAlignment="1" applyProtection="1">
      <alignment horizontal="right" vertical="center"/>
      <protection/>
    </xf>
    <xf numFmtId="0" fontId="26" fillId="0" borderId="13" xfId="62" applyFont="1" applyFill="1" applyBorder="1" applyAlignment="1">
      <alignment horizontal="left" vertical="center" wrapText="1"/>
      <protection/>
    </xf>
    <xf numFmtId="190" fontId="26" fillId="0" borderId="10" xfId="59" applyNumberFormat="1" applyFont="1" applyFill="1" applyBorder="1" applyAlignment="1">
      <alignment horizontal="right" vertical="center"/>
      <protection/>
    </xf>
    <xf numFmtId="49" fontId="26" fillId="0" borderId="10" xfId="59" applyNumberFormat="1" applyFont="1" applyFill="1" applyBorder="1" applyAlignment="1">
      <alignment vertical="center"/>
      <protection/>
    </xf>
    <xf numFmtId="49" fontId="27" fillId="0" borderId="13" xfId="62" applyNumberFormat="1" applyFont="1" applyFill="1" applyBorder="1" applyAlignment="1">
      <alignment horizontal="left" vertical="center"/>
      <protection/>
    </xf>
    <xf numFmtId="0" fontId="26" fillId="0" borderId="10" xfId="59" applyFont="1" applyFill="1" applyBorder="1" applyAlignment="1">
      <alignment vertical="center" wrapText="1"/>
      <protection/>
    </xf>
    <xf numFmtId="184" fontId="27" fillId="0" borderId="13" xfId="62" applyNumberFormat="1" applyFont="1" applyFill="1" applyBorder="1" applyAlignment="1" applyProtection="1">
      <alignment vertical="center"/>
      <protection/>
    </xf>
    <xf numFmtId="49" fontId="26" fillId="0" borderId="10" xfId="59" applyNumberFormat="1" applyFont="1" applyFill="1" applyBorder="1" applyAlignment="1">
      <alignment vertical="center" wrapText="1"/>
      <protection/>
    </xf>
    <xf numFmtId="3" fontId="26" fillId="0" borderId="10" xfId="59" applyNumberFormat="1" applyFont="1" applyFill="1" applyBorder="1" applyAlignment="1">
      <alignment horizontal="right" vertical="center"/>
      <protection/>
    </xf>
    <xf numFmtId="190" fontId="26" fillId="0" borderId="10" xfId="59" applyNumberFormat="1" applyFont="1" applyFill="1" applyBorder="1" applyAlignment="1" applyProtection="1">
      <alignment horizontal="right" vertical="center"/>
      <protection/>
    </xf>
    <xf numFmtId="3" fontId="27" fillId="0" borderId="13" xfId="62" applyNumberFormat="1" applyFont="1" applyFill="1" applyBorder="1" applyAlignment="1" applyProtection="1">
      <alignment vertical="center"/>
      <protection/>
    </xf>
    <xf numFmtId="4" fontId="26" fillId="0" borderId="14" xfId="59" applyNumberFormat="1" applyFont="1" applyFill="1" applyBorder="1" applyAlignment="1" applyProtection="1">
      <alignment horizontal="right" vertical="center"/>
      <protection/>
    </xf>
    <xf numFmtId="184" fontId="27" fillId="0" borderId="10" xfId="62" applyNumberFormat="1" applyFont="1" applyFill="1" applyBorder="1" applyAlignment="1" applyProtection="1">
      <alignment horizontal="center" vertical="center"/>
      <protection/>
    </xf>
    <xf numFmtId="188" fontId="26" fillId="0" borderId="14" xfId="59" applyNumberFormat="1" applyFont="1" applyFill="1" applyBorder="1" applyAlignment="1">
      <alignment horizontal="right" vertical="center"/>
      <protection/>
    </xf>
    <xf numFmtId="188" fontId="26" fillId="0" borderId="14" xfId="59" applyNumberFormat="1" applyFont="1" applyFill="1" applyBorder="1" applyAlignment="1" applyProtection="1">
      <alignment horizontal="right" vertical="center"/>
      <protection/>
    </xf>
    <xf numFmtId="4" fontId="26" fillId="0" borderId="10" xfId="59" applyNumberFormat="1" applyFont="1" applyFill="1" applyBorder="1" applyAlignment="1" applyProtection="1">
      <alignment horizontal="right" vertical="center"/>
      <protection/>
    </xf>
    <xf numFmtId="184" fontId="27" fillId="0" borderId="10" xfId="59" applyNumberFormat="1" applyFont="1" applyFill="1" applyBorder="1" applyAlignment="1" applyProtection="1">
      <alignment horizontal="center" vertical="center"/>
      <protection/>
    </xf>
    <xf numFmtId="0" fontId="28" fillId="0" borderId="10" xfId="0" applyFont="1" applyBorder="1" applyAlignment="1">
      <alignment vertical="center"/>
    </xf>
    <xf numFmtId="190" fontId="26" fillId="0" borderId="14" xfId="59" applyNumberFormat="1" applyFont="1" applyFill="1" applyBorder="1" applyAlignment="1" applyProtection="1">
      <alignment horizontal="right" vertical="center"/>
      <protection/>
    </xf>
    <xf numFmtId="184" fontId="27" fillId="0" borderId="11" xfId="59" applyNumberFormat="1" applyFont="1" applyFill="1" applyBorder="1" applyAlignment="1" applyProtection="1">
      <alignment horizontal="center" vertical="center"/>
      <protection/>
    </xf>
    <xf numFmtId="184" fontId="27" fillId="0" borderId="15" xfId="59" applyNumberFormat="1" applyFont="1" applyFill="1" applyBorder="1" applyAlignment="1" applyProtection="1">
      <alignment horizontal="center" vertical="center"/>
      <protection/>
    </xf>
    <xf numFmtId="3" fontId="26" fillId="0" borderId="0" xfId="59" applyNumberFormat="1" applyFont="1" applyFill="1" applyAlignment="1" applyProtection="1">
      <alignment/>
      <protection/>
    </xf>
    <xf numFmtId="184" fontId="27" fillId="0" borderId="16" xfId="59" applyNumberFormat="1" applyFont="1" applyFill="1" applyBorder="1" applyAlignment="1" applyProtection="1">
      <alignment vertical="center"/>
      <protection/>
    </xf>
    <xf numFmtId="3" fontId="26" fillId="0" borderId="0" xfId="59" applyNumberFormat="1" applyFont="1" applyFill="1">
      <alignment/>
      <protection/>
    </xf>
    <xf numFmtId="186" fontId="26" fillId="0" borderId="0" xfId="60" applyNumberFormat="1" applyFont="1" applyFill="1" applyAlignment="1" applyProtection="1">
      <alignment horizontal="center" vertical="center" wrapText="1"/>
      <protection/>
    </xf>
    <xf numFmtId="187" fontId="27" fillId="0" borderId="0" xfId="60" applyNumberFormat="1" applyFont="1" applyFill="1" applyAlignment="1" applyProtection="1">
      <alignment horizontal="center" vertical="center"/>
      <protection/>
    </xf>
    <xf numFmtId="0" fontId="27" fillId="24" borderId="0" xfId="60" applyNumberFormat="1" applyFont="1" applyFill="1" applyAlignment="1" applyProtection="1">
      <alignment horizontal="right" vertical="center" wrapText="1"/>
      <protection/>
    </xf>
    <xf numFmtId="0" fontId="27" fillId="24" borderId="0" xfId="60" applyNumberFormat="1" applyFont="1" applyFill="1" applyAlignment="1" applyProtection="1">
      <alignment vertical="center" wrapText="1"/>
      <protection/>
    </xf>
    <xf numFmtId="185" fontId="27" fillId="24" borderId="0" xfId="60" applyNumberFormat="1" applyFont="1" applyFill="1" applyAlignment="1" applyProtection="1">
      <alignment vertical="center" wrapText="1"/>
      <protection/>
    </xf>
    <xf numFmtId="185" fontId="27" fillId="0" borderId="0" xfId="60" applyNumberFormat="1" applyFont="1" applyFill="1" applyAlignment="1" applyProtection="1">
      <alignment horizontal="center" vertical="center"/>
      <protection/>
    </xf>
    <xf numFmtId="0" fontId="26" fillId="0" borderId="0" xfId="60" applyFont="1">
      <alignment/>
      <protection/>
    </xf>
    <xf numFmtId="185" fontId="27" fillId="24" borderId="0" xfId="60" applyNumberFormat="1" applyFont="1" applyFill="1" applyAlignment="1" applyProtection="1">
      <alignment horizontal="center" vertical="center" wrapText="1"/>
      <protection/>
    </xf>
    <xf numFmtId="186" fontId="27" fillId="0" borderId="10" xfId="60" applyNumberFormat="1" applyFont="1" applyFill="1" applyBorder="1" applyAlignment="1" applyProtection="1">
      <alignment horizontal="center" vertical="center"/>
      <protection/>
    </xf>
    <xf numFmtId="187" fontId="27" fillId="0" borderId="10" xfId="60" applyNumberFormat="1" applyFont="1" applyFill="1" applyBorder="1" applyAlignment="1" applyProtection="1">
      <alignment horizontal="center" vertical="center"/>
      <protection/>
    </xf>
    <xf numFmtId="0" fontId="27" fillId="24" borderId="14" xfId="60" applyNumberFormat="1" applyFont="1" applyFill="1" applyBorder="1" applyAlignment="1" applyProtection="1">
      <alignment horizontal="center" vertical="center" wrapText="1"/>
      <protection/>
    </xf>
    <xf numFmtId="0" fontId="27" fillId="24" borderId="17" xfId="60" applyNumberFormat="1" applyFont="1" applyFill="1" applyBorder="1" applyAlignment="1" applyProtection="1">
      <alignment horizontal="center" vertical="center"/>
      <protection/>
    </xf>
    <xf numFmtId="0" fontId="27" fillId="24" borderId="18" xfId="60" applyNumberFormat="1" applyFont="1" applyFill="1" applyBorder="1" applyAlignment="1" applyProtection="1">
      <alignment horizontal="center" vertical="center" wrapText="1"/>
      <protection/>
    </xf>
    <xf numFmtId="49" fontId="26" fillId="24" borderId="18" xfId="60" applyNumberFormat="1" applyFont="1" applyFill="1" applyBorder="1" applyAlignment="1">
      <alignment vertical="center"/>
      <protection/>
    </xf>
    <xf numFmtId="186" fontId="27" fillId="0" borderId="12" xfId="60" applyNumberFormat="1" applyFont="1" applyFill="1" applyBorder="1" applyAlignment="1" applyProtection="1">
      <alignment horizontal="center" vertical="center"/>
      <protection/>
    </xf>
    <xf numFmtId="187" fontId="27" fillId="0" borderId="12" xfId="60" applyNumberFormat="1" applyFont="1" applyFill="1" applyBorder="1" applyAlignment="1" applyProtection="1">
      <alignment horizontal="center" vertical="center"/>
      <protection/>
    </xf>
    <xf numFmtId="187" fontId="27" fillId="0" borderId="19" xfId="60" applyNumberFormat="1" applyFont="1" applyFill="1" applyBorder="1" applyAlignment="1" applyProtection="1">
      <alignment horizontal="center" vertical="center"/>
      <protection/>
    </xf>
    <xf numFmtId="49" fontId="27" fillId="0" borderId="12" xfId="60" applyNumberFormat="1" applyFont="1" applyFill="1" applyBorder="1" applyAlignment="1" applyProtection="1">
      <alignment horizontal="center" vertical="center" wrapText="1"/>
      <protection/>
    </xf>
    <xf numFmtId="0" fontId="27" fillId="0" borderId="20" xfId="60" applyNumberFormat="1" applyFont="1" applyFill="1" applyBorder="1" applyAlignment="1" applyProtection="1">
      <alignment horizontal="center" vertical="center" wrapText="1"/>
      <protection/>
    </xf>
    <xf numFmtId="0" fontId="27" fillId="0" borderId="12" xfId="60" applyNumberFormat="1" applyFont="1" applyFill="1" applyBorder="1" applyAlignment="1" applyProtection="1">
      <alignment horizontal="center" vertical="center" wrapText="1"/>
      <protection/>
    </xf>
    <xf numFmtId="0" fontId="27" fillId="0" borderId="18" xfId="60" applyNumberFormat="1" applyFont="1" applyFill="1" applyBorder="1" applyAlignment="1" applyProtection="1">
      <alignment horizontal="center" vertical="center" wrapText="1"/>
      <protection/>
    </xf>
    <xf numFmtId="49" fontId="26" fillId="0" borderId="11" xfId="60" applyNumberFormat="1" applyFont="1" applyFill="1" applyBorder="1" applyAlignment="1" applyProtection="1">
      <alignment horizontal="left" vertical="center"/>
      <protection/>
    </xf>
    <xf numFmtId="3" fontId="26" fillId="0" borderId="11" xfId="60" applyNumberFormat="1" applyFont="1" applyFill="1" applyBorder="1" applyAlignment="1" applyProtection="1">
      <alignment horizontal="right" vertical="center"/>
      <protection/>
    </xf>
    <xf numFmtId="3" fontId="26" fillId="0" borderId="10" xfId="60" applyNumberFormat="1" applyFont="1" applyFill="1" applyBorder="1" applyAlignment="1" applyProtection="1">
      <alignment horizontal="right" vertical="center"/>
      <protection/>
    </xf>
    <xf numFmtId="3" fontId="26" fillId="0" borderId="0" xfId="60" applyNumberFormat="1" applyFont="1" applyFill="1">
      <alignment/>
      <protection/>
    </xf>
    <xf numFmtId="0" fontId="26" fillId="0" borderId="0" xfId="60" applyFont="1" applyFill="1">
      <alignment/>
      <protection/>
    </xf>
    <xf numFmtId="186" fontId="27" fillId="0" borderId="0" xfId="61" applyNumberFormat="1" applyFont="1" applyFill="1" applyAlignment="1" applyProtection="1">
      <alignment horizontal="center" vertical="center"/>
      <protection/>
    </xf>
    <xf numFmtId="187" fontId="27" fillId="0" borderId="0" xfId="61" applyNumberFormat="1" applyFont="1" applyFill="1" applyAlignment="1" applyProtection="1">
      <alignment horizontal="center" vertical="center"/>
      <protection/>
    </xf>
    <xf numFmtId="0" fontId="27" fillId="0" borderId="0" xfId="61" applyNumberFormat="1" applyFont="1" applyFill="1" applyAlignment="1" applyProtection="1">
      <alignment horizontal="right" vertical="center"/>
      <protection/>
    </xf>
    <xf numFmtId="0" fontId="27" fillId="0" borderId="0" xfId="61" applyNumberFormat="1" applyFont="1" applyFill="1" applyAlignment="1" applyProtection="1">
      <alignment horizontal="left" vertical="center" wrapText="1"/>
      <protection/>
    </xf>
    <xf numFmtId="185" fontId="27" fillId="0" borderId="0" xfId="61" applyNumberFormat="1" applyFont="1" applyFill="1" applyAlignment="1" applyProtection="1">
      <alignment vertical="center"/>
      <protection/>
    </xf>
    <xf numFmtId="185" fontId="27" fillId="0" borderId="0" xfId="61" applyNumberFormat="1" applyFont="1" applyFill="1" applyAlignment="1" applyProtection="1">
      <alignment horizontal="center" vertical="center"/>
      <protection/>
    </xf>
    <xf numFmtId="0" fontId="26" fillId="0" borderId="0" xfId="61" applyFont="1">
      <alignment/>
      <protection/>
    </xf>
    <xf numFmtId="0" fontId="27" fillId="0" borderId="21" xfId="61" applyNumberFormat="1" applyFont="1" applyFill="1" applyBorder="1" applyAlignment="1" applyProtection="1">
      <alignment horizontal="left" vertical="center" wrapText="1"/>
      <protection/>
    </xf>
    <xf numFmtId="185" fontId="27" fillId="0" borderId="21" xfId="61" applyNumberFormat="1" applyFont="1" applyFill="1" applyBorder="1" applyAlignment="1" applyProtection="1">
      <alignment vertical="center"/>
      <protection/>
    </xf>
    <xf numFmtId="185" fontId="27" fillId="0" borderId="21" xfId="61" applyNumberFormat="1" applyFont="1" applyFill="1" applyBorder="1" applyAlignment="1" applyProtection="1">
      <alignment horizontal="center" vertical="center"/>
      <protection/>
    </xf>
    <xf numFmtId="186" fontId="27" fillId="0" borderId="10" xfId="61" applyNumberFormat="1" applyFont="1" applyFill="1" applyBorder="1" applyAlignment="1" applyProtection="1">
      <alignment horizontal="center" vertical="center"/>
      <protection/>
    </xf>
    <xf numFmtId="187" fontId="27" fillId="0" borderId="10" xfId="61" applyNumberFormat="1" applyFont="1" applyFill="1" applyBorder="1" applyAlignment="1" applyProtection="1">
      <alignment horizontal="center" vertical="center"/>
      <protection/>
    </xf>
    <xf numFmtId="0" fontId="27" fillId="0" borderId="10" xfId="61" applyNumberFormat="1" applyFont="1" applyFill="1" applyBorder="1" applyAlignment="1" applyProtection="1">
      <alignment horizontal="center" vertical="center" wrapText="1"/>
      <protection/>
    </xf>
    <xf numFmtId="186" fontId="27" fillId="0" borderId="12" xfId="61" applyNumberFormat="1" applyFont="1" applyFill="1" applyBorder="1" applyAlignment="1" applyProtection="1">
      <alignment horizontal="center" vertical="center"/>
      <protection/>
    </xf>
    <xf numFmtId="187" fontId="27" fillId="0" borderId="12" xfId="61" applyNumberFormat="1" applyFont="1" applyFill="1" applyBorder="1" applyAlignment="1" applyProtection="1">
      <alignment horizontal="center" vertical="center"/>
      <protection/>
    </xf>
    <xf numFmtId="0" fontId="27" fillId="0" borderId="12" xfId="61" applyNumberFormat="1" applyFont="1" applyFill="1" applyBorder="1" applyAlignment="1" applyProtection="1">
      <alignment horizontal="center" vertical="center"/>
      <protection/>
    </xf>
    <xf numFmtId="0" fontId="27" fillId="0" borderId="12" xfId="61" applyNumberFormat="1" applyFont="1" applyFill="1" applyBorder="1" applyAlignment="1" applyProtection="1">
      <alignment horizontal="center" vertical="center" wrapText="1"/>
      <protection/>
    </xf>
    <xf numFmtId="49" fontId="26" fillId="0" borderId="11" xfId="61" applyNumberFormat="1" applyFont="1" applyFill="1" applyBorder="1" applyAlignment="1" applyProtection="1">
      <alignment horizontal="left" vertical="center"/>
      <protection/>
    </xf>
    <xf numFmtId="49" fontId="26" fillId="0" borderId="10" xfId="61" applyNumberFormat="1" applyFont="1" applyFill="1" applyBorder="1" applyAlignment="1" applyProtection="1">
      <alignment horizontal="left" vertical="center"/>
      <protection/>
    </xf>
    <xf numFmtId="49" fontId="26" fillId="0" borderId="13" xfId="61" applyNumberFormat="1" applyFont="1" applyFill="1" applyBorder="1" applyAlignment="1" applyProtection="1">
      <alignment horizontal="left" vertical="center"/>
      <protection/>
    </xf>
    <xf numFmtId="3" fontId="26" fillId="0" borderId="10" xfId="61" applyNumberFormat="1" applyFont="1" applyFill="1" applyBorder="1" applyAlignment="1" applyProtection="1">
      <alignment horizontal="right" vertical="center"/>
      <protection/>
    </xf>
    <xf numFmtId="3" fontId="26" fillId="0" borderId="0" xfId="61" applyNumberFormat="1" applyFont="1" applyFill="1" applyAlignment="1">
      <alignment vertical="center"/>
      <protection/>
    </xf>
    <xf numFmtId="0" fontId="26" fillId="0" borderId="0" xfId="61" applyFont="1" applyFill="1" applyAlignment="1">
      <alignment vertical="center"/>
      <protection/>
    </xf>
    <xf numFmtId="3" fontId="26" fillId="0" borderId="13" xfId="61" applyNumberFormat="1" applyFont="1" applyFill="1" applyBorder="1" applyAlignment="1" applyProtection="1">
      <alignment horizontal="right" vertical="center"/>
      <protection/>
    </xf>
    <xf numFmtId="3" fontId="26" fillId="0" borderId="11" xfId="61" applyNumberFormat="1" applyFont="1" applyFill="1" applyBorder="1" applyAlignment="1" applyProtection="1">
      <alignment horizontal="right" vertical="center"/>
      <protection/>
    </xf>
    <xf numFmtId="0" fontId="26" fillId="0" borderId="0" xfId="61" applyFont="1" applyFill="1">
      <alignment/>
      <protection/>
    </xf>
    <xf numFmtId="0" fontId="26" fillId="0" borderId="0" xfId="62" applyFont="1">
      <alignment/>
      <protection/>
    </xf>
    <xf numFmtId="184" fontId="26" fillId="0" borderId="0" xfId="62" applyNumberFormat="1" applyFont="1" applyFill="1" applyAlignment="1" applyProtection="1">
      <alignment vertical="center" wrapText="1"/>
      <protection/>
    </xf>
    <xf numFmtId="184" fontId="27" fillId="0" borderId="0" xfId="62" applyNumberFormat="1" applyFont="1" applyFill="1" applyAlignment="1" applyProtection="1">
      <alignment horizontal="right" vertical="center"/>
      <protection/>
    </xf>
    <xf numFmtId="185" fontId="27" fillId="0" borderId="0" xfId="62" applyNumberFormat="1" applyFont="1" applyFill="1" applyAlignment="1" applyProtection="1">
      <alignment horizontal="right" vertical="center"/>
      <protection/>
    </xf>
    <xf numFmtId="185" fontId="27" fillId="0" borderId="0" xfId="62" applyNumberFormat="1" applyFont="1" applyFill="1" applyAlignment="1" applyProtection="1">
      <alignment vertical="center"/>
      <protection/>
    </xf>
    <xf numFmtId="184" fontId="27" fillId="0" borderId="0" xfId="62" applyNumberFormat="1" applyFont="1" applyFill="1" applyAlignment="1" applyProtection="1">
      <alignment horizontal="left" vertical="center"/>
      <protection/>
    </xf>
    <xf numFmtId="184" fontId="27" fillId="0" borderId="0" xfId="62" applyNumberFormat="1" applyFont="1" applyFill="1" applyAlignment="1" applyProtection="1">
      <alignment horizontal="center" vertical="center"/>
      <protection/>
    </xf>
    <xf numFmtId="185" fontId="27" fillId="0" borderId="0" xfId="62" applyNumberFormat="1" applyFont="1" applyFill="1" applyAlignment="1" applyProtection="1">
      <alignment horizontal="center" vertical="center"/>
      <protection/>
    </xf>
    <xf numFmtId="184" fontId="27" fillId="0" borderId="10" xfId="62" applyNumberFormat="1" applyFont="1" applyFill="1" applyBorder="1" applyAlignment="1" applyProtection="1">
      <alignment horizontal="centerContinuous" vertical="center"/>
      <protection/>
    </xf>
    <xf numFmtId="184" fontId="27" fillId="0" borderId="11" xfId="62" applyNumberFormat="1" applyFont="1" applyFill="1" applyBorder="1" applyAlignment="1" applyProtection="1">
      <alignment horizontal="centerContinuous" vertical="center"/>
      <protection/>
    </xf>
    <xf numFmtId="0" fontId="26" fillId="0" borderId="0" xfId="62" applyFont="1" applyFill="1">
      <alignment/>
      <protection/>
    </xf>
    <xf numFmtId="49" fontId="26" fillId="0" borderId="10" xfId="62" applyNumberFormat="1" applyFont="1" applyFill="1" applyBorder="1" applyAlignment="1">
      <alignment horizontal="center" vertical="center" wrapText="1"/>
      <protection/>
    </xf>
    <xf numFmtId="184" fontId="27" fillId="0" borderId="10" xfId="62" applyNumberFormat="1" applyFont="1" applyFill="1" applyBorder="1" applyAlignment="1" applyProtection="1">
      <alignment vertical="center"/>
      <protection/>
    </xf>
    <xf numFmtId="188" fontId="26" fillId="0" borderId="12" xfId="62" applyNumberFormat="1" applyFont="1" applyFill="1" applyBorder="1" applyAlignment="1" applyProtection="1">
      <alignment horizontal="right" vertical="center"/>
      <protection/>
    </xf>
    <xf numFmtId="188" fontId="26" fillId="0" borderId="10" xfId="62" applyNumberFormat="1" applyFont="1" applyFill="1" applyBorder="1" applyAlignment="1" applyProtection="1">
      <alignment horizontal="right" vertical="center"/>
      <protection/>
    </xf>
    <xf numFmtId="188" fontId="26" fillId="0" borderId="10" xfId="62" applyNumberFormat="1" applyFont="1" applyFill="1" applyBorder="1" applyAlignment="1">
      <alignment horizontal="right" vertical="center"/>
      <protection/>
    </xf>
    <xf numFmtId="188" fontId="26" fillId="0" borderId="10" xfId="62" applyNumberFormat="1" applyFont="1" applyFill="1" applyBorder="1" applyAlignment="1">
      <alignment vertical="center"/>
      <protection/>
    </xf>
    <xf numFmtId="49" fontId="26" fillId="0" borderId="10" xfId="62" applyNumberFormat="1" applyFont="1" applyFill="1" applyBorder="1" applyAlignment="1">
      <alignment vertical="center"/>
      <protection/>
    </xf>
    <xf numFmtId="0" fontId="26" fillId="0" borderId="10" xfId="62" applyFont="1" applyFill="1" applyBorder="1" applyAlignment="1">
      <alignment vertical="center" wrapText="1"/>
      <protection/>
    </xf>
    <xf numFmtId="49" fontId="26" fillId="0" borderId="10" xfId="62" applyNumberFormat="1" applyFont="1" applyFill="1" applyBorder="1" applyAlignment="1">
      <alignment vertical="center" wrapText="1"/>
      <protection/>
    </xf>
    <xf numFmtId="190" fontId="26" fillId="0" borderId="14" xfId="62" applyNumberFormat="1" applyFont="1" applyFill="1" applyBorder="1" applyAlignment="1" applyProtection="1">
      <alignment horizontal="right" vertical="center"/>
      <protection/>
    </xf>
    <xf numFmtId="188" fontId="26" fillId="0" borderId="14" xfId="62" applyNumberFormat="1" applyFont="1" applyFill="1" applyBorder="1" applyAlignment="1" applyProtection="1">
      <alignment horizontal="right" vertical="center"/>
      <protection/>
    </xf>
    <xf numFmtId="190" fontId="26" fillId="0" borderId="10" xfId="62" applyNumberFormat="1" applyFont="1" applyFill="1" applyBorder="1" applyAlignment="1" applyProtection="1">
      <alignment horizontal="right" vertical="center"/>
      <protection/>
    </xf>
    <xf numFmtId="190" fontId="26" fillId="0" borderId="12" xfId="62" applyNumberFormat="1" applyFont="1" applyFill="1" applyBorder="1" applyAlignment="1" applyProtection="1">
      <alignment horizontal="right" vertical="center"/>
      <protection/>
    </xf>
    <xf numFmtId="0" fontId="26" fillId="0" borderId="10" xfId="62" applyFont="1" applyFill="1" applyBorder="1">
      <alignment/>
      <protection/>
    </xf>
    <xf numFmtId="184" fontId="27" fillId="0" borderId="11" xfId="62" applyNumberFormat="1" applyFont="1" applyFill="1" applyBorder="1" applyAlignment="1" applyProtection="1">
      <alignment horizontal="center" vertical="center"/>
      <protection/>
    </xf>
    <xf numFmtId="184" fontId="27" fillId="0" borderId="15" xfId="62" applyNumberFormat="1" applyFont="1" applyFill="1" applyBorder="1" applyAlignment="1" applyProtection="1">
      <alignment horizontal="center" vertical="center"/>
      <protection/>
    </xf>
    <xf numFmtId="184" fontId="27" fillId="0" borderId="16" xfId="62" applyNumberFormat="1" applyFont="1" applyFill="1" applyBorder="1" applyAlignment="1" applyProtection="1">
      <alignment vertical="center"/>
      <protection/>
    </xf>
    <xf numFmtId="3" fontId="26" fillId="0" borderId="0" xfId="62" applyNumberFormat="1" applyFont="1" applyFill="1">
      <alignment/>
      <protection/>
    </xf>
    <xf numFmtId="186" fontId="26" fillId="0" borderId="0" xfId="58" applyNumberFormat="1" applyFont="1" applyFill="1" applyAlignment="1">
      <alignment horizontal="center" vertical="center" wrapText="1"/>
      <protection/>
    </xf>
    <xf numFmtId="187" fontId="27" fillId="0" borderId="0" xfId="58" applyNumberFormat="1" applyFont="1" applyFill="1" applyAlignment="1">
      <alignment horizontal="center" vertical="center"/>
      <protection/>
    </xf>
    <xf numFmtId="49" fontId="27" fillId="0" borderId="0" xfId="58" applyNumberFormat="1" applyFont="1" applyFill="1" applyAlignment="1">
      <alignment horizontal="right" vertical="center"/>
      <protection/>
    </xf>
    <xf numFmtId="0" fontId="27" fillId="0" borderId="0" xfId="58" applyNumberFormat="1" applyFont="1" applyFill="1" applyAlignment="1" applyProtection="1">
      <alignment vertical="center" wrapText="1"/>
      <protection/>
    </xf>
    <xf numFmtId="185" fontId="27" fillId="0" borderId="0" xfId="58" applyNumberFormat="1" applyFont="1" applyFill="1" applyAlignment="1">
      <alignment vertical="center"/>
      <protection/>
    </xf>
    <xf numFmtId="0" fontId="28" fillId="0" borderId="0" xfId="58" applyFont="1">
      <alignment/>
      <protection/>
    </xf>
    <xf numFmtId="49" fontId="27" fillId="0" borderId="0" xfId="58" applyNumberFormat="1" applyFont="1" applyFill="1" applyAlignment="1" applyProtection="1">
      <alignment vertical="center" wrapText="1"/>
      <protection/>
    </xf>
    <xf numFmtId="0" fontId="28" fillId="0" borderId="0" xfId="58" applyFont="1" applyFill="1">
      <alignment/>
      <protection/>
    </xf>
    <xf numFmtId="0" fontId="27" fillId="0" borderId="10" xfId="58" applyNumberFormat="1" applyFont="1" applyFill="1" applyBorder="1" applyAlignment="1" applyProtection="1">
      <alignment horizontal="centerContinuous" vertical="center"/>
      <protection/>
    </xf>
    <xf numFmtId="0" fontId="28" fillId="0" borderId="10" xfId="58" applyNumberFormat="1" applyFont="1" applyFill="1" applyBorder="1" applyAlignment="1" applyProtection="1">
      <alignment horizontal="centerContinuous" vertical="center"/>
      <protection/>
    </xf>
    <xf numFmtId="0" fontId="27" fillId="0" borderId="10" xfId="58" applyNumberFormat="1" applyFont="1" applyFill="1" applyBorder="1" applyAlignment="1" applyProtection="1">
      <alignment horizontal="center" vertical="center" wrapText="1"/>
      <protection/>
    </xf>
    <xf numFmtId="0" fontId="27" fillId="0" borderId="14" xfId="58" applyNumberFormat="1" applyFont="1" applyFill="1" applyBorder="1" applyAlignment="1" applyProtection="1">
      <alignment horizontal="center" vertical="center"/>
      <protection/>
    </xf>
    <xf numFmtId="0" fontId="27" fillId="0" borderId="12" xfId="58" applyNumberFormat="1" applyFont="1" applyFill="1" applyBorder="1" applyAlignment="1" applyProtection="1">
      <alignment horizontal="center" vertical="center" wrapText="1"/>
      <protection/>
    </xf>
    <xf numFmtId="186" fontId="27" fillId="0" borderId="12" xfId="58" applyNumberFormat="1" applyFont="1" applyBorder="1" applyAlignment="1">
      <alignment horizontal="center" vertical="center"/>
      <protection/>
    </xf>
    <xf numFmtId="187" fontId="27" fillId="0" borderId="12" xfId="58" applyNumberFormat="1" applyFont="1" applyFill="1" applyBorder="1" applyAlignment="1">
      <alignment horizontal="center" vertical="center"/>
      <protection/>
    </xf>
    <xf numFmtId="0" fontId="27" fillId="0" borderId="12" xfId="58" applyNumberFormat="1" applyFont="1" applyFill="1" applyBorder="1" applyAlignment="1">
      <alignment horizontal="center" vertical="center"/>
      <protection/>
    </xf>
    <xf numFmtId="49" fontId="26" fillId="0" borderId="10" xfId="58" applyNumberFormat="1" applyFont="1" applyFill="1" applyBorder="1" applyAlignment="1" applyProtection="1">
      <alignment horizontal="left" vertical="center"/>
      <protection/>
    </xf>
    <xf numFmtId="190" fontId="26" fillId="0" borderId="10" xfId="58" applyNumberFormat="1" applyFont="1" applyFill="1" applyBorder="1" applyAlignment="1" applyProtection="1">
      <alignment horizontal="right" vertical="center"/>
      <protection/>
    </xf>
    <xf numFmtId="189" fontId="26" fillId="0" borderId="10" xfId="58" applyNumberFormat="1" applyFont="1" applyFill="1" applyBorder="1" applyAlignment="1" applyProtection="1">
      <alignment horizontal="right" vertical="center"/>
      <protection/>
    </xf>
    <xf numFmtId="0" fontId="26" fillId="0" borderId="0" xfId="58" applyFont="1" applyFill="1" applyAlignment="1">
      <alignment horizontal="right"/>
      <protection/>
    </xf>
    <xf numFmtId="0" fontId="28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49" fontId="27" fillId="0" borderId="10" xfId="0" applyNumberFormat="1" applyFont="1" applyFill="1" applyBorder="1" applyAlignment="1">
      <alignment vertical="center"/>
    </xf>
    <xf numFmtId="3" fontId="27" fillId="0" borderId="10" xfId="0" applyNumberFormat="1" applyFont="1" applyFill="1" applyBorder="1" applyAlignment="1">
      <alignment vertical="center"/>
    </xf>
    <xf numFmtId="0" fontId="27" fillId="0" borderId="0" xfId="0" applyFont="1" applyFill="1" applyAlignment="1">
      <alignment vertical="center"/>
    </xf>
    <xf numFmtId="0" fontId="27" fillId="0" borderId="0" xfId="0" applyFont="1" applyAlignment="1">
      <alignment vertical="center"/>
    </xf>
    <xf numFmtId="0" fontId="27" fillId="0" borderId="10" xfId="0" applyFont="1" applyBorder="1" applyAlignment="1">
      <alignment vertical="center"/>
    </xf>
    <xf numFmtId="194" fontId="27" fillId="0" borderId="10" xfId="0" applyNumberFormat="1" applyFont="1" applyBorder="1" applyAlignment="1">
      <alignment vertical="center"/>
    </xf>
    <xf numFmtId="186" fontId="27" fillId="0" borderId="0" xfId="63" applyNumberFormat="1" applyFont="1" applyFill="1" applyAlignment="1">
      <alignment horizontal="center" vertical="center" wrapText="1"/>
      <protection/>
    </xf>
    <xf numFmtId="187" fontId="27" fillId="0" borderId="0" xfId="63" applyNumberFormat="1" applyFont="1" applyAlignment="1">
      <alignment horizontal="center" vertical="center"/>
      <protection/>
    </xf>
    <xf numFmtId="0" fontId="27" fillId="0" borderId="0" xfId="63" applyFont="1" applyAlignment="1">
      <alignment vertical="center"/>
      <protection/>
    </xf>
    <xf numFmtId="185" fontId="27" fillId="0" borderId="0" xfId="63" applyNumberFormat="1" applyFont="1" applyAlignment="1">
      <alignment vertical="center"/>
      <protection/>
    </xf>
    <xf numFmtId="185" fontId="27" fillId="0" borderId="0" xfId="63" applyNumberFormat="1" applyFont="1" applyFill="1" applyAlignment="1" applyProtection="1">
      <alignment horizontal="right" vertical="center"/>
      <protection/>
    </xf>
    <xf numFmtId="0" fontId="26" fillId="0" borderId="0" xfId="63" applyFont="1">
      <alignment/>
      <protection/>
    </xf>
    <xf numFmtId="185" fontId="27" fillId="0" borderId="0" xfId="63" applyNumberFormat="1" applyFont="1" applyAlignment="1">
      <alignment horizontal="right" vertical="center"/>
      <protection/>
    </xf>
    <xf numFmtId="186" fontId="27" fillId="0" borderId="10" xfId="63" applyNumberFormat="1" applyFont="1" applyFill="1" applyBorder="1" applyAlignment="1">
      <alignment horizontal="center" vertical="center"/>
      <protection/>
    </xf>
    <xf numFmtId="187" fontId="27" fillId="0" borderId="10" xfId="63" applyNumberFormat="1" applyFont="1" applyFill="1" applyBorder="1" applyAlignment="1" applyProtection="1">
      <alignment horizontal="center" vertical="center"/>
      <protection/>
    </xf>
    <xf numFmtId="0" fontId="27" fillId="24" borderId="14" xfId="63" applyNumberFormat="1" applyFont="1" applyFill="1" applyBorder="1" applyAlignment="1" applyProtection="1">
      <alignment horizontal="center" vertical="center" wrapText="1"/>
      <protection/>
    </xf>
    <xf numFmtId="0" fontId="27" fillId="24" borderId="18" xfId="63" applyNumberFormat="1" applyFont="1" applyFill="1" applyBorder="1" applyAlignment="1" applyProtection="1">
      <alignment horizontal="center" vertical="center" wrapText="1"/>
      <protection/>
    </xf>
    <xf numFmtId="49" fontId="26" fillId="24" borderId="18" xfId="63" applyNumberFormat="1" applyFont="1" applyFill="1" applyBorder="1" applyAlignment="1">
      <alignment horizontal="center" vertical="center" wrapText="1"/>
      <protection/>
    </xf>
    <xf numFmtId="186" fontId="27" fillId="0" borderId="12" xfId="63" applyNumberFormat="1" applyFont="1" applyFill="1" applyBorder="1" applyAlignment="1">
      <alignment horizontal="center" vertical="center"/>
      <protection/>
    </xf>
    <xf numFmtId="187" fontId="27" fillId="0" borderId="12" xfId="63" applyNumberFormat="1" applyFont="1" applyFill="1" applyBorder="1" applyAlignment="1" applyProtection="1">
      <alignment horizontal="center" vertical="center"/>
      <protection/>
    </xf>
    <xf numFmtId="0" fontId="27" fillId="0" borderId="12" xfId="63" applyFont="1" applyFill="1" applyBorder="1" applyAlignment="1">
      <alignment horizontal="center" vertical="center"/>
      <protection/>
    </xf>
    <xf numFmtId="0" fontId="27" fillId="0" borderId="12" xfId="63" applyNumberFormat="1" applyFont="1" applyFill="1" applyBorder="1" applyAlignment="1">
      <alignment horizontal="center" vertical="center"/>
      <protection/>
    </xf>
    <xf numFmtId="0" fontId="26" fillId="0" borderId="0" xfId="63" applyFont="1" applyFill="1">
      <alignment/>
      <protection/>
    </xf>
    <xf numFmtId="49" fontId="26" fillId="0" borderId="11" xfId="63" applyNumberFormat="1" applyFont="1" applyFill="1" applyBorder="1" applyAlignment="1" applyProtection="1">
      <alignment horizontal="left" vertical="center"/>
      <protection/>
    </xf>
    <xf numFmtId="49" fontId="26" fillId="0" borderId="10" xfId="63" applyNumberFormat="1" applyFont="1" applyFill="1" applyBorder="1" applyAlignment="1" applyProtection="1">
      <alignment horizontal="left" vertical="center"/>
      <protection/>
    </xf>
    <xf numFmtId="49" fontId="26" fillId="0" borderId="13" xfId="63" applyNumberFormat="1" applyFont="1" applyFill="1" applyBorder="1" applyAlignment="1" applyProtection="1">
      <alignment horizontal="left" vertical="center"/>
      <protection/>
    </xf>
    <xf numFmtId="190" fontId="26" fillId="0" borderId="11" xfId="63" applyNumberFormat="1" applyFont="1" applyFill="1" applyBorder="1" applyAlignment="1" applyProtection="1">
      <alignment horizontal="right" vertical="center"/>
      <protection/>
    </xf>
    <xf numFmtId="190" fontId="26" fillId="0" borderId="10" xfId="63" applyNumberFormat="1" applyFont="1" applyFill="1" applyBorder="1" applyAlignment="1" applyProtection="1">
      <alignment horizontal="right" vertical="center"/>
      <protection/>
    </xf>
    <xf numFmtId="3" fontId="26" fillId="0" borderId="0" xfId="63" applyNumberFormat="1" applyFont="1" applyFill="1">
      <alignment/>
      <protection/>
    </xf>
    <xf numFmtId="0" fontId="28" fillId="0" borderId="0" xfId="0" applyFont="1" applyAlignment="1">
      <alignment/>
    </xf>
    <xf numFmtId="0" fontId="28" fillId="24" borderId="0" xfId="58" applyFont="1" applyFill="1">
      <alignment/>
      <protection/>
    </xf>
    <xf numFmtId="185" fontId="27" fillId="0" borderId="0" xfId="64" applyNumberFormat="1" applyFont="1" applyFill="1" applyAlignment="1" applyProtection="1">
      <alignment horizontal="right" vertical="center"/>
      <protection/>
    </xf>
    <xf numFmtId="184" fontId="29" fillId="0" borderId="0" xfId="58" applyNumberFormat="1" applyFont="1" applyFill="1" applyAlignment="1" applyProtection="1">
      <alignment horizontal="centerContinuous" vertical="center"/>
      <protection/>
    </xf>
    <xf numFmtId="0" fontId="30" fillId="0" borderId="10" xfId="58" applyNumberFormat="1" applyFont="1" applyFill="1" applyBorder="1" applyAlignment="1" applyProtection="1">
      <alignment horizontal="centerContinuous" vertical="center"/>
      <protection/>
    </xf>
    <xf numFmtId="0" fontId="30" fillId="0" borderId="13" xfId="58" applyNumberFormat="1" applyFont="1" applyFill="1" applyBorder="1" applyAlignment="1" applyProtection="1">
      <alignment horizontal="centerContinuous" vertical="center"/>
      <protection/>
    </xf>
    <xf numFmtId="0" fontId="30" fillId="0" borderId="15" xfId="58" applyNumberFormat="1" applyFont="1" applyFill="1" applyBorder="1" applyAlignment="1" applyProtection="1">
      <alignment horizontal="centerContinuous" vertical="center"/>
      <protection/>
    </xf>
    <xf numFmtId="0" fontId="27" fillId="0" borderId="10" xfId="58" applyNumberFormat="1" applyFont="1" applyFill="1" applyBorder="1" applyAlignment="1">
      <alignment horizontal="center" vertical="center" wrapText="1"/>
      <protection/>
    </xf>
    <xf numFmtId="0" fontId="27" fillId="0" borderId="10" xfId="58" applyFont="1" applyBorder="1" applyAlignment="1">
      <alignment vertical="center" wrapText="1"/>
      <protection/>
    </xf>
    <xf numFmtId="0" fontId="27" fillId="0" borderId="10" xfId="64" applyNumberFormat="1" applyFont="1" applyFill="1" applyBorder="1" applyAlignment="1" applyProtection="1">
      <alignment vertical="center" wrapText="1"/>
      <protection/>
    </xf>
    <xf numFmtId="0" fontId="27" fillId="0" borderId="10" xfId="64" applyNumberFormat="1" applyFont="1" applyFill="1" applyBorder="1" applyAlignment="1" applyProtection="1">
      <alignment horizontal="center" vertical="center" wrapText="1"/>
      <protection/>
    </xf>
    <xf numFmtId="0" fontId="27" fillId="0" borderId="14" xfId="58" applyNumberFormat="1" applyFont="1" applyFill="1" applyBorder="1" applyAlignment="1">
      <alignment horizontal="center" vertical="center" wrapText="1"/>
      <protection/>
    </xf>
    <xf numFmtId="49" fontId="26" fillId="0" borderId="10" xfId="58" applyNumberFormat="1" applyFont="1" applyFill="1" applyBorder="1" applyAlignment="1" applyProtection="1">
      <alignment horizontal="center" vertical="center"/>
      <protection/>
    </xf>
    <xf numFmtId="188" fontId="26" fillId="0" borderId="10" xfId="58" applyNumberFormat="1" applyFont="1" applyFill="1" applyBorder="1" applyAlignment="1" applyProtection="1">
      <alignment horizontal="right" vertical="center"/>
      <protection/>
    </xf>
    <xf numFmtId="0" fontId="27" fillId="0" borderId="0" xfId="0" applyFont="1" applyAlignment="1">
      <alignment horizontal="right" vertical="center"/>
    </xf>
    <xf numFmtId="0" fontId="29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32" fillId="0" borderId="10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/>
    </xf>
    <xf numFmtId="4" fontId="27" fillId="0" borderId="10" xfId="0" applyNumberFormat="1" applyFont="1" applyFill="1" applyBorder="1" applyAlignment="1">
      <alignment horizontal="right" vertical="center"/>
    </xf>
    <xf numFmtId="0" fontId="28" fillId="0" borderId="0" xfId="0" applyFont="1" applyFill="1" applyAlignment="1">
      <alignment vertical="center"/>
    </xf>
    <xf numFmtId="0" fontId="27" fillId="0" borderId="10" xfId="0" applyFont="1" applyFill="1" applyBorder="1" applyAlignment="1">
      <alignment vertical="center"/>
    </xf>
    <xf numFmtId="184" fontId="27" fillId="0" borderId="11" xfId="59" applyNumberFormat="1" applyFont="1" applyFill="1" applyBorder="1" applyAlignment="1" applyProtection="1">
      <alignment horizontal="center" vertical="center"/>
      <protection/>
    </xf>
    <xf numFmtId="184" fontId="27" fillId="0" borderId="13" xfId="59" applyNumberFormat="1" applyFont="1" applyFill="1" applyBorder="1" applyAlignment="1" applyProtection="1">
      <alignment horizontal="center" vertical="center"/>
      <protection/>
    </xf>
    <xf numFmtId="184" fontId="27" fillId="0" borderId="15" xfId="59" applyNumberFormat="1" applyFont="1" applyFill="1" applyBorder="1" applyAlignment="1" applyProtection="1">
      <alignment horizontal="center" vertical="center"/>
      <protection/>
    </xf>
    <xf numFmtId="49" fontId="26" fillId="0" borderId="10" xfId="59" applyNumberFormat="1" applyFont="1" applyFill="1" applyBorder="1" applyAlignment="1" applyProtection="1">
      <alignment horizontal="center" vertical="center" wrapText="1"/>
      <protection/>
    </xf>
    <xf numFmtId="184" fontId="29" fillId="0" borderId="0" xfId="59" applyNumberFormat="1" applyFont="1" applyFill="1" applyAlignment="1" applyProtection="1">
      <alignment horizontal="center" vertical="center"/>
      <protection/>
    </xf>
    <xf numFmtId="184" fontId="27" fillId="0" borderId="12" xfId="59" applyNumberFormat="1" applyFont="1" applyFill="1" applyBorder="1" applyAlignment="1" applyProtection="1">
      <alignment horizontal="center" vertical="center" wrapText="1"/>
      <protection/>
    </xf>
    <xf numFmtId="0" fontId="26" fillId="0" borderId="18" xfId="59" applyFont="1" applyFill="1" applyBorder="1" applyAlignment="1">
      <alignment horizontal="center" vertical="center" wrapText="1"/>
      <protection/>
    </xf>
    <xf numFmtId="0" fontId="26" fillId="0" borderId="14" xfId="59" applyFont="1" applyFill="1" applyBorder="1" applyAlignment="1">
      <alignment horizontal="center" vertical="center" wrapText="1"/>
      <protection/>
    </xf>
    <xf numFmtId="49" fontId="26" fillId="0" borderId="10" xfId="59" applyNumberFormat="1" applyFont="1" applyFill="1" applyBorder="1" applyAlignment="1">
      <alignment horizontal="center" vertical="center" wrapText="1"/>
      <protection/>
    </xf>
    <xf numFmtId="0" fontId="26" fillId="0" borderId="10" xfId="59" applyFont="1" applyFill="1" applyBorder="1" applyAlignment="1">
      <alignment horizontal="center" vertical="center" wrapText="1"/>
      <protection/>
    </xf>
    <xf numFmtId="185" fontId="27" fillId="0" borderId="10" xfId="59" applyNumberFormat="1" applyFont="1" applyFill="1" applyBorder="1" applyAlignment="1" applyProtection="1">
      <alignment horizontal="center" vertical="center"/>
      <protection/>
    </xf>
    <xf numFmtId="184" fontId="27" fillId="0" borderId="22" xfId="59" applyNumberFormat="1" applyFont="1" applyFill="1" applyBorder="1" applyAlignment="1" applyProtection="1">
      <alignment horizontal="center" vertical="center" wrapText="1"/>
      <protection/>
    </xf>
    <xf numFmtId="0" fontId="27" fillId="24" borderId="12" xfId="60" applyNumberFormat="1" applyFont="1" applyFill="1" applyBorder="1" applyAlignment="1" applyProtection="1">
      <alignment horizontal="center" vertical="center"/>
      <protection/>
    </xf>
    <xf numFmtId="0" fontId="27" fillId="24" borderId="14" xfId="60" applyNumberFormat="1" applyFont="1" applyFill="1" applyBorder="1" applyAlignment="1" applyProtection="1">
      <alignment horizontal="center" vertical="center"/>
      <protection/>
    </xf>
    <xf numFmtId="186" fontId="29" fillId="0" borderId="0" xfId="60" applyNumberFormat="1" applyFont="1" applyFill="1" applyAlignment="1" applyProtection="1">
      <alignment horizontal="center" vertical="center"/>
      <protection/>
    </xf>
    <xf numFmtId="0" fontId="27" fillId="24" borderId="10" xfId="60" applyNumberFormat="1" applyFont="1" applyFill="1" applyBorder="1" applyAlignment="1" applyProtection="1">
      <alignment horizontal="center" vertical="center" wrapText="1"/>
      <protection/>
    </xf>
    <xf numFmtId="0" fontId="27" fillId="24" borderId="11" xfId="60" applyNumberFormat="1" applyFont="1" applyFill="1" applyBorder="1" applyAlignment="1" applyProtection="1">
      <alignment horizontal="center" vertical="center" wrapText="1"/>
      <protection/>
    </xf>
    <xf numFmtId="49" fontId="26" fillId="24" borderId="20" xfId="60" applyNumberFormat="1" applyFont="1" applyFill="1" applyBorder="1" applyAlignment="1">
      <alignment horizontal="center" vertical="center" wrapText="1"/>
      <protection/>
    </xf>
    <xf numFmtId="49" fontId="26" fillId="24" borderId="10" xfId="60" applyNumberFormat="1" applyFont="1" applyFill="1" applyBorder="1" applyAlignment="1">
      <alignment horizontal="center" vertical="center" wrapText="1"/>
      <protection/>
    </xf>
    <xf numFmtId="0" fontId="27" fillId="0" borderId="10" xfId="60" applyNumberFormat="1" applyFont="1" applyFill="1" applyBorder="1" applyAlignment="1" applyProtection="1">
      <alignment horizontal="center" vertical="center"/>
      <protection/>
    </xf>
    <xf numFmtId="0" fontId="27" fillId="24" borderId="12" xfId="60" applyNumberFormat="1" applyFont="1" applyFill="1" applyBorder="1" applyAlignment="1" applyProtection="1">
      <alignment horizontal="center" vertical="center" wrapText="1"/>
      <protection/>
    </xf>
    <xf numFmtId="49" fontId="26" fillId="24" borderId="12" xfId="60" applyNumberFormat="1" applyFont="1" applyFill="1" applyBorder="1" applyAlignment="1">
      <alignment horizontal="center" vertical="center" wrapText="1"/>
      <protection/>
    </xf>
    <xf numFmtId="186" fontId="27" fillId="0" borderId="21" xfId="60" applyNumberFormat="1" applyFont="1" applyFill="1" applyBorder="1" applyAlignment="1" applyProtection="1">
      <alignment horizontal="left" vertical="center"/>
      <protection/>
    </xf>
    <xf numFmtId="0" fontId="27" fillId="24" borderId="11" xfId="60" applyNumberFormat="1" applyFont="1" applyFill="1" applyBorder="1" applyAlignment="1" applyProtection="1">
      <alignment horizontal="center" vertical="center"/>
      <protection/>
    </xf>
    <xf numFmtId="0" fontId="27" fillId="24" borderId="13" xfId="60" applyNumberFormat="1" applyFont="1" applyFill="1" applyBorder="1" applyAlignment="1" applyProtection="1">
      <alignment horizontal="center" vertical="center"/>
      <protection/>
    </xf>
    <xf numFmtId="0" fontId="27" fillId="24" borderId="15" xfId="60" applyNumberFormat="1" applyFont="1" applyFill="1" applyBorder="1" applyAlignment="1" applyProtection="1">
      <alignment horizontal="center" vertical="center"/>
      <protection/>
    </xf>
    <xf numFmtId="0" fontId="29" fillId="0" borderId="0" xfId="61" applyNumberFormat="1" applyFont="1" applyFill="1" applyAlignment="1" applyProtection="1">
      <alignment horizontal="center" vertical="center"/>
      <protection/>
    </xf>
    <xf numFmtId="186" fontId="27" fillId="0" borderId="21" xfId="61" applyNumberFormat="1" applyFont="1" applyFill="1" applyBorder="1" applyAlignment="1" applyProtection="1">
      <alignment horizontal="left" vertical="center"/>
      <protection/>
    </xf>
    <xf numFmtId="0" fontId="27" fillId="0" borderId="10" xfId="61" applyNumberFormat="1" applyFont="1" applyFill="1" applyBorder="1" applyAlignment="1" applyProtection="1">
      <alignment horizontal="center" vertical="center"/>
      <protection/>
    </xf>
    <xf numFmtId="0" fontId="27" fillId="0" borderId="10" xfId="61" applyNumberFormat="1" applyFont="1" applyFill="1" applyBorder="1" applyAlignment="1" applyProtection="1">
      <alignment horizontal="center" vertical="center" wrapText="1"/>
      <protection/>
    </xf>
    <xf numFmtId="0" fontId="27" fillId="0" borderId="11" xfId="61" applyNumberFormat="1" applyFont="1" applyFill="1" applyBorder="1" applyAlignment="1" applyProtection="1">
      <alignment horizontal="center" vertical="center" wrapText="1"/>
      <protection/>
    </xf>
    <xf numFmtId="0" fontId="27" fillId="0" borderId="13" xfId="61" applyNumberFormat="1" applyFont="1" applyFill="1" applyBorder="1" applyAlignment="1" applyProtection="1">
      <alignment horizontal="center" vertical="center" wrapText="1"/>
      <protection/>
    </xf>
    <xf numFmtId="0" fontId="27" fillId="0" borderId="15" xfId="61" applyNumberFormat="1" applyFont="1" applyFill="1" applyBorder="1" applyAlignment="1" applyProtection="1">
      <alignment horizontal="center" vertical="center" wrapText="1"/>
      <protection/>
    </xf>
    <xf numFmtId="0" fontId="26" fillId="0" borderId="10" xfId="62" applyFont="1" applyFill="1" applyBorder="1" applyAlignment="1">
      <alignment horizontal="center" vertical="center"/>
      <protection/>
    </xf>
    <xf numFmtId="49" fontId="26" fillId="0" borderId="10" xfId="62" applyNumberFormat="1" applyFont="1" applyFill="1" applyBorder="1" applyAlignment="1" applyProtection="1">
      <alignment horizontal="center" vertical="center" wrapText="1"/>
      <protection/>
    </xf>
    <xf numFmtId="184" fontId="29" fillId="0" borderId="0" xfId="62" applyNumberFormat="1" applyFont="1" applyFill="1" applyAlignment="1" applyProtection="1">
      <alignment horizontal="center" vertical="center"/>
      <protection/>
    </xf>
    <xf numFmtId="184" fontId="27" fillId="0" borderId="12" xfId="62" applyNumberFormat="1" applyFont="1" applyFill="1" applyBorder="1" applyAlignment="1" applyProtection="1">
      <alignment horizontal="center" vertical="center" wrapText="1"/>
      <protection/>
    </xf>
    <xf numFmtId="0" fontId="26" fillId="0" borderId="18" xfId="62" applyFont="1" applyFill="1" applyBorder="1" applyAlignment="1">
      <alignment horizontal="center" vertical="center" wrapText="1"/>
      <protection/>
    </xf>
    <xf numFmtId="0" fontId="26" fillId="0" borderId="14" xfId="62" applyFont="1" applyFill="1" applyBorder="1" applyAlignment="1">
      <alignment horizontal="center" vertical="center" wrapText="1"/>
      <protection/>
    </xf>
    <xf numFmtId="49" fontId="26" fillId="0" borderId="10" xfId="62" applyNumberFormat="1" applyFont="1" applyFill="1" applyBorder="1" applyAlignment="1">
      <alignment horizontal="center" vertical="center" wrapText="1"/>
      <protection/>
    </xf>
    <xf numFmtId="0" fontId="26" fillId="0" borderId="10" xfId="62" applyFont="1" applyFill="1" applyBorder="1" applyAlignment="1">
      <alignment horizontal="center" vertical="center" wrapText="1"/>
      <protection/>
    </xf>
    <xf numFmtId="184" fontId="27" fillId="0" borderId="22" xfId="62" applyNumberFormat="1" applyFont="1" applyFill="1" applyBorder="1" applyAlignment="1" applyProtection="1">
      <alignment horizontal="center" vertical="center" wrapText="1"/>
      <protection/>
    </xf>
    <xf numFmtId="184" fontId="27" fillId="0" borderId="10" xfId="62" applyNumberFormat="1" applyFont="1" applyFill="1" applyBorder="1" applyAlignment="1" applyProtection="1">
      <alignment horizontal="center" vertical="center"/>
      <protection/>
    </xf>
    <xf numFmtId="185" fontId="27" fillId="0" borderId="10" xfId="62" applyNumberFormat="1" applyFont="1" applyFill="1" applyBorder="1" applyAlignment="1" applyProtection="1">
      <alignment horizontal="center" vertical="center"/>
      <protection/>
    </xf>
    <xf numFmtId="187" fontId="27" fillId="0" borderId="10" xfId="58" applyNumberFormat="1" applyFont="1" applyFill="1" applyBorder="1" applyAlignment="1">
      <alignment horizontal="center" vertical="center"/>
      <protection/>
    </xf>
    <xf numFmtId="0" fontId="27" fillId="0" borderId="10" xfId="58" applyNumberFormat="1" applyFont="1" applyFill="1" applyBorder="1" applyAlignment="1">
      <alignment horizontal="center" vertical="center" wrapText="1"/>
      <protection/>
    </xf>
    <xf numFmtId="0" fontId="27" fillId="0" borderId="10" xfId="58" applyNumberFormat="1" applyFont="1" applyFill="1" applyBorder="1" applyAlignment="1" applyProtection="1">
      <alignment horizontal="center" vertical="center" wrapText="1"/>
      <protection/>
    </xf>
    <xf numFmtId="0" fontId="27" fillId="0" borderId="18" xfId="58" applyNumberFormat="1" applyFont="1" applyFill="1" applyBorder="1" applyAlignment="1" applyProtection="1">
      <alignment horizontal="center" vertical="center" wrapText="1"/>
      <protection/>
    </xf>
    <xf numFmtId="0" fontId="27" fillId="0" borderId="14" xfId="58" applyNumberFormat="1" applyFont="1" applyFill="1" applyBorder="1" applyAlignment="1" applyProtection="1">
      <alignment horizontal="center" vertical="center" wrapText="1"/>
      <protection/>
    </xf>
    <xf numFmtId="184" fontId="29" fillId="0" borderId="0" xfId="58" applyNumberFormat="1" applyFont="1" applyFill="1" applyAlignment="1" applyProtection="1">
      <alignment horizontal="center" vertical="center"/>
      <protection/>
    </xf>
    <xf numFmtId="186" fontId="27" fillId="0" borderId="21" xfId="58" applyNumberFormat="1" applyFont="1" applyFill="1" applyBorder="1" applyAlignment="1">
      <alignment horizontal="left" vertical="center"/>
      <protection/>
    </xf>
    <xf numFmtId="0" fontId="27" fillId="0" borderId="15" xfId="58" applyNumberFormat="1" applyFont="1" applyFill="1" applyBorder="1" applyAlignment="1" applyProtection="1">
      <alignment horizontal="center" vertical="center" wrapText="1"/>
      <protection/>
    </xf>
    <xf numFmtId="0" fontId="28" fillId="0" borderId="13" xfId="58" applyNumberFormat="1" applyFont="1" applyFill="1" applyBorder="1" applyAlignment="1" applyProtection="1">
      <alignment horizontal="center" vertical="center" wrapText="1"/>
      <protection/>
    </xf>
    <xf numFmtId="0" fontId="28" fillId="0" borderId="15" xfId="58" applyNumberFormat="1" applyFont="1" applyFill="1" applyBorder="1" applyAlignment="1" applyProtection="1">
      <alignment horizontal="center" vertical="center" wrapText="1"/>
      <protection/>
    </xf>
    <xf numFmtId="0" fontId="27" fillId="0" borderId="12" xfId="58" applyNumberFormat="1" applyFont="1" applyFill="1" applyBorder="1" applyAlignment="1" applyProtection="1">
      <alignment horizontal="center" vertical="center" wrapText="1"/>
      <protection/>
    </xf>
    <xf numFmtId="186" fontId="27" fillId="0" borderId="10" xfId="58" applyNumberFormat="1" applyFont="1" applyFill="1" applyBorder="1" applyAlignment="1">
      <alignment horizontal="center" vertical="center"/>
      <protection/>
    </xf>
    <xf numFmtId="0" fontId="27" fillId="0" borderId="10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27" fillId="0" borderId="21" xfId="0" applyFont="1" applyFill="1" applyBorder="1" applyAlignment="1">
      <alignment vertical="center"/>
    </xf>
    <xf numFmtId="0" fontId="27" fillId="0" borderId="21" xfId="0" applyFont="1" applyBorder="1" applyAlignment="1">
      <alignment vertical="center"/>
    </xf>
    <xf numFmtId="0" fontId="28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29" fillId="0" borderId="0" xfId="63" applyNumberFormat="1" applyFont="1" applyFill="1" applyAlignment="1" applyProtection="1">
      <alignment horizontal="center" vertical="center"/>
      <protection/>
    </xf>
    <xf numFmtId="186" fontId="27" fillId="0" borderId="21" xfId="63" applyNumberFormat="1" applyFont="1" applyFill="1" applyBorder="1" applyAlignment="1">
      <alignment horizontal="left" vertical="center"/>
      <protection/>
    </xf>
    <xf numFmtId="186" fontId="27" fillId="2" borderId="21" xfId="63" applyNumberFormat="1" applyFont="1" applyFill="1" applyBorder="1" applyAlignment="1">
      <alignment horizontal="left" vertical="center"/>
      <protection/>
    </xf>
    <xf numFmtId="0" fontId="27" fillId="0" borderId="10" xfId="63" applyFont="1" applyBorder="1" applyAlignment="1">
      <alignment horizontal="center" vertical="center"/>
      <protection/>
    </xf>
    <xf numFmtId="0" fontId="27" fillId="0" borderId="11" xfId="63" applyNumberFormat="1" applyFont="1" applyBorder="1" applyAlignment="1">
      <alignment horizontal="center" vertical="center" wrapText="1"/>
      <protection/>
    </xf>
    <xf numFmtId="0" fontId="27" fillId="0" borderId="10" xfId="63" applyNumberFormat="1" applyFont="1" applyBorder="1" applyAlignment="1">
      <alignment horizontal="center" vertical="center" wrapText="1"/>
      <protection/>
    </xf>
    <xf numFmtId="0" fontId="27" fillId="24" borderId="11" xfId="63" applyNumberFormat="1" applyFont="1" applyFill="1" applyBorder="1" applyAlignment="1" applyProtection="1">
      <alignment horizontal="center" vertical="center" wrapText="1"/>
      <protection/>
    </xf>
    <xf numFmtId="0" fontId="27" fillId="24" borderId="13" xfId="63" applyNumberFormat="1" applyFont="1" applyFill="1" applyBorder="1" applyAlignment="1" applyProtection="1">
      <alignment horizontal="center" vertical="center" wrapText="1"/>
      <protection/>
    </xf>
    <xf numFmtId="0" fontId="27" fillId="24" borderId="15" xfId="63" applyNumberFormat="1" applyFont="1" applyFill="1" applyBorder="1" applyAlignment="1" applyProtection="1">
      <alignment horizontal="center" vertical="center" wrapText="1"/>
      <protection/>
    </xf>
    <xf numFmtId="0" fontId="27" fillId="24" borderId="12" xfId="63" applyNumberFormat="1" applyFont="1" applyFill="1" applyBorder="1" applyAlignment="1" applyProtection="1">
      <alignment horizontal="center" vertical="center" wrapText="1"/>
      <protection/>
    </xf>
    <xf numFmtId="0" fontId="27" fillId="24" borderId="14" xfId="63" applyNumberFormat="1" applyFont="1" applyFill="1" applyBorder="1" applyAlignment="1" applyProtection="1">
      <alignment horizontal="center" vertical="center" wrapText="1"/>
      <protection/>
    </xf>
    <xf numFmtId="49" fontId="26" fillId="24" borderId="15" xfId="63" applyNumberFormat="1" applyFont="1" applyFill="1" applyBorder="1" applyAlignment="1">
      <alignment horizontal="center" vertical="center" wrapText="1"/>
      <protection/>
    </xf>
    <xf numFmtId="49" fontId="26" fillId="24" borderId="10" xfId="63" applyNumberFormat="1" applyFont="1" applyFill="1" applyBorder="1" applyAlignment="1">
      <alignment horizontal="center" vertical="center" wrapText="1"/>
      <protection/>
    </xf>
    <xf numFmtId="49" fontId="26" fillId="0" borderId="10" xfId="63" applyNumberFormat="1" applyFont="1" applyFill="1" applyBorder="1" applyAlignment="1">
      <alignment horizontal="center" vertical="center" wrapText="1"/>
      <protection/>
    </xf>
    <xf numFmtId="0" fontId="27" fillId="0" borderId="10" xfId="63" applyNumberFormat="1" applyFont="1" applyFill="1" applyBorder="1" applyAlignment="1" applyProtection="1">
      <alignment horizontal="center" vertical="center" wrapText="1"/>
      <protection/>
    </xf>
    <xf numFmtId="186" fontId="27" fillId="0" borderId="21" xfId="58" applyNumberFormat="1" applyFont="1" applyFill="1" applyBorder="1" applyAlignment="1">
      <alignment vertical="center"/>
      <protection/>
    </xf>
    <xf numFmtId="186" fontId="27" fillId="2" borderId="21" xfId="58" applyNumberFormat="1" applyFont="1" applyFill="1" applyBorder="1" applyAlignment="1">
      <alignment vertical="center"/>
      <protection/>
    </xf>
    <xf numFmtId="0" fontId="30" fillId="0" borderId="13" xfId="58" applyNumberFormat="1" applyFont="1" applyFill="1" applyBorder="1" applyAlignment="1" applyProtection="1">
      <alignment horizontal="center" vertical="center" wrapText="1"/>
      <protection/>
    </xf>
    <xf numFmtId="0" fontId="30" fillId="0" borderId="15" xfId="58" applyNumberFormat="1" applyFont="1" applyFill="1" applyBorder="1" applyAlignment="1" applyProtection="1">
      <alignment horizontal="center" vertical="center" wrapText="1"/>
      <protection/>
    </xf>
    <xf numFmtId="0" fontId="27" fillId="0" borderId="14" xfId="58" applyNumberFormat="1" applyFont="1" applyFill="1" applyBorder="1" applyAlignment="1" applyProtection="1">
      <alignment horizontal="center" vertical="center"/>
      <protection/>
    </xf>
    <xf numFmtId="0" fontId="27" fillId="0" borderId="11" xfId="58" applyNumberFormat="1" applyFont="1" applyFill="1" applyBorder="1" applyAlignment="1">
      <alignment horizontal="center" vertical="center" wrapText="1"/>
      <protection/>
    </xf>
    <xf numFmtId="0" fontId="27" fillId="0" borderId="13" xfId="58" applyNumberFormat="1" applyFont="1" applyFill="1" applyBorder="1" applyAlignment="1">
      <alignment horizontal="center" vertical="center" wrapText="1"/>
      <protection/>
    </xf>
    <xf numFmtId="0" fontId="27" fillId="0" borderId="15" xfId="58" applyNumberFormat="1" applyFont="1" applyFill="1" applyBorder="1" applyAlignment="1">
      <alignment horizontal="center" vertical="center" wrapText="1"/>
      <protection/>
    </xf>
    <xf numFmtId="0" fontId="27" fillId="0" borderId="10" xfId="58" applyNumberFormat="1" applyFont="1" applyFill="1" applyBorder="1" applyAlignment="1">
      <alignment horizontal="center" vertical="center"/>
      <protection/>
    </xf>
    <xf numFmtId="0" fontId="27" fillId="0" borderId="12" xfId="58" applyNumberFormat="1" applyFont="1" applyFill="1" applyBorder="1" applyAlignment="1">
      <alignment horizontal="center" vertical="center"/>
      <protection/>
    </xf>
    <xf numFmtId="0" fontId="27" fillId="0" borderId="14" xfId="58" applyNumberFormat="1" applyFont="1" applyFill="1" applyBorder="1" applyAlignment="1">
      <alignment horizontal="center" vertical="center"/>
      <protection/>
    </xf>
    <xf numFmtId="0" fontId="27" fillId="0" borderId="16" xfId="0" applyFont="1" applyBorder="1" applyAlignment="1">
      <alignment horizontal="left" vertical="center" wrapText="1"/>
    </xf>
    <xf numFmtId="0" fontId="27" fillId="0" borderId="0" xfId="58" applyFont="1" applyAlignment="1">
      <alignment horizontal="center" vertical="center"/>
      <protection/>
    </xf>
    <xf numFmtId="0" fontId="27" fillId="0" borderId="21" xfId="58" applyFont="1" applyFill="1" applyBorder="1" applyAlignment="1">
      <alignment horizontal="center" vertical="center"/>
      <protection/>
    </xf>
  </cellXfs>
  <cellStyles count="7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常规_40D129F20FD147A7BEB71C635229C749" xfId="58"/>
    <cellStyle name="常规_515BF58EC51C00A2E0530A09008B00A2" xfId="59"/>
    <cellStyle name="常规_515BF58EC51F00A2E0530A09008B00A2" xfId="60"/>
    <cellStyle name="常规_515BF58EC52100A2E0530A09008B00A2" xfId="61"/>
    <cellStyle name="常规_515BF58EC52A00A2E0530A09008B00A2" xfId="62"/>
    <cellStyle name="常规_6749858E43FB003CE0530A09008B003C" xfId="63"/>
    <cellStyle name="常规_6749FE39D5B0005CE0530A09008B005C" xfId="64"/>
    <cellStyle name="好" xfId="65"/>
    <cellStyle name="汇总" xfId="66"/>
    <cellStyle name="Currency" xfId="67"/>
    <cellStyle name="Currency [0]" xfId="68"/>
    <cellStyle name="计算" xfId="69"/>
    <cellStyle name="检查单元格" xfId="70"/>
    <cellStyle name="解释性文本" xfId="71"/>
    <cellStyle name="警告文本" xfId="72"/>
    <cellStyle name="链接单元格" xfId="73"/>
    <cellStyle name="Comma" xfId="74"/>
    <cellStyle name="Comma [0]" xfId="75"/>
    <cellStyle name="强调文字颜色 1" xfId="76"/>
    <cellStyle name="强调文字颜色 2" xfId="77"/>
    <cellStyle name="强调文字颜色 3" xfId="78"/>
    <cellStyle name="强调文字颜色 4" xfId="79"/>
    <cellStyle name="强调文字颜色 5" xfId="80"/>
    <cellStyle name="强调文字颜色 6" xfId="81"/>
    <cellStyle name="适中" xfId="82"/>
    <cellStyle name="输出" xfId="83"/>
    <cellStyle name="输入" xfId="84"/>
    <cellStyle name="注释" xfId="85"/>
    <cellStyle name="着色 1" xfId="86"/>
    <cellStyle name="着色 2" xfId="87"/>
    <cellStyle name="着色 3" xfId="88"/>
    <cellStyle name="着色 4" xfId="89"/>
    <cellStyle name="着色 5" xfId="90"/>
    <cellStyle name="着色 6" xfId="9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1"/>
  <sheetViews>
    <sheetView showGridLines="0" showZeros="0" zoomScalePageLayoutView="0" workbookViewId="0" topLeftCell="A1">
      <pane xSplit="1" ySplit="8" topLeftCell="B9" activePane="bottomRight" state="frozen"/>
      <selection pane="topLeft" activeCell="C6" sqref="C6:C8"/>
      <selection pane="topRight" activeCell="C6" sqref="C6:C8"/>
      <selection pane="bottomLeft" activeCell="C6" sqref="C6:C8"/>
      <selection pane="bottomRight" activeCell="C14" sqref="C14"/>
    </sheetView>
  </sheetViews>
  <sheetFormatPr defaultColWidth="6.875" defaultRowHeight="14.25"/>
  <cols>
    <col min="1" max="1" width="33.50390625" style="1" customWidth="1"/>
    <col min="2" max="2" width="12.50390625" style="1" customWidth="1"/>
    <col min="3" max="3" width="23.375" style="1" customWidth="1"/>
    <col min="4" max="4" width="12.50390625" style="1" customWidth="1"/>
    <col min="5" max="5" width="11.625" style="1" customWidth="1"/>
    <col min="6" max="6" width="12.75390625" style="1" customWidth="1"/>
    <col min="7" max="9" width="14.75390625" style="1" customWidth="1"/>
    <col min="10" max="11" width="10.75390625" style="1" customWidth="1"/>
    <col min="12" max="12" width="11.875" style="1" customWidth="1"/>
    <col min="13" max="13" width="12.25390625" style="1" customWidth="1"/>
    <col min="14" max="14" width="13.25390625" style="1" customWidth="1"/>
    <col min="15" max="16384" width="6.875" style="1" customWidth="1"/>
  </cols>
  <sheetData>
    <row r="1" ht="11.25" customHeight="1"/>
    <row r="2" spans="1:14" ht="24.75" customHeight="1">
      <c r="A2" s="2"/>
      <c r="B2" s="3"/>
      <c r="C2" s="3"/>
      <c r="D2" s="4"/>
      <c r="E2" s="5"/>
      <c r="F2" s="5"/>
      <c r="G2" s="5"/>
      <c r="H2" s="5"/>
      <c r="I2" s="5"/>
      <c r="J2" s="5"/>
      <c r="K2" s="5"/>
      <c r="L2" s="5"/>
      <c r="M2" s="5"/>
      <c r="N2" s="6"/>
    </row>
    <row r="3" spans="1:14" ht="24.75" customHeight="1">
      <c r="A3" s="198" t="s">
        <v>121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</row>
    <row r="4" spans="1:14" ht="24.75" customHeight="1">
      <c r="A4" s="7" t="s">
        <v>128</v>
      </c>
      <c r="B4" s="8"/>
      <c r="C4" s="8"/>
      <c r="D4" s="5"/>
      <c r="E4" s="5"/>
      <c r="F4" s="6"/>
      <c r="G4" s="5"/>
      <c r="H4" s="5"/>
      <c r="I4" s="5"/>
      <c r="J4" s="5"/>
      <c r="K4" s="5"/>
      <c r="L4" s="5"/>
      <c r="M4" s="5"/>
      <c r="N4" s="6" t="s">
        <v>0</v>
      </c>
    </row>
    <row r="5" spans="1:14" ht="24.75" customHeight="1">
      <c r="A5" s="9" t="s">
        <v>1</v>
      </c>
      <c r="B5" s="10"/>
      <c r="C5" s="194" t="s">
        <v>2</v>
      </c>
      <c r="D5" s="195"/>
      <c r="E5" s="195"/>
      <c r="F5" s="195"/>
      <c r="G5" s="195"/>
      <c r="H5" s="195"/>
      <c r="I5" s="195"/>
      <c r="J5" s="195"/>
      <c r="K5" s="195"/>
      <c r="L5" s="195"/>
      <c r="M5" s="195"/>
      <c r="N5" s="196"/>
    </row>
    <row r="6" spans="1:17" ht="24.75" customHeight="1">
      <c r="A6" s="199" t="s">
        <v>3</v>
      </c>
      <c r="B6" s="199" t="s">
        <v>4</v>
      </c>
      <c r="C6" s="205" t="s">
        <v>5</v>
      </c>
      <c r="D6" s="204" t="s">
        <v>95</v>
      </c>
      <c r="E6" s="204"/>
      <c r="F6" s="204"/>
      <c r="G6" s="204"/>
      <c r="H6" s="204"/>
      <c r="I6" s="204"/>
      <c r="J6" s="204"/>
      <c r="K6" s="204"/>
      <c r="L6" s="204"/>
      <c r="M6" s="204"/>
      <c r="N6" s="204"/>
      <c r="O6" s="11"/>
      <c r="P6" s="11"/>
      <c r="Q6" s="11"/>
    </row>
    <row r="7" spans="1:17" ht="24.75" customHeight="1">
      <c r="A7" s="200"/>
      <c r="B7" s="200"/>
      <c r="C7" s="200"/>
      <c r="D7" s="202" t="s">
        <v>6</v>
      </c>
      <c r="E7" s="197" t="s">
        <v>112</v>
      </c>
      <c r="F7" s="197"/>
      <c r="G7" s="197"/>
      <c r="H7" s="197"/>
      <c r="I7" s="197"/>
      <c r="J7" s="197"/>
      <c r="K7" s="197" t="s">
        <v>20</v>
      </c>
      <c r="L7" s="202" t="s">
        <v>100</v>
      </c>
      <c r="M7" s="202" t="s">
        <v>7</v>
      </c>
      <c r="N7" s="202" t="s">
        <v>8</v>
      </c>
      <c r="O7" s="11"/>
      <c r="P7" s="11"/>
      <c r="Q7" s="11"/>
    </row>
    <row r="8" spans="1:18" ht="24.75" customHeight="1">
      <c r="A8" s="201"/>
      <c r="B8" s="200"/>
      <c r="C8" s="201"/>
      <c r="D8" s="203"/>
      <c r="E8" s="12" t="s">
        <v>9</v>
      </c>
      <c r="F8" s="12" t="s">
        <v>10</v>
      </c>
      <c r="G8" s="12" t="s">
        <v>63</v>
      </c>
      <c r="H8" s="12" t="s">
        <v>21</v>
      </c>
      <c r="I8" s="12" t="s">
        <v>22</v>
      </c>
      <c r="J8" s="12" t="s">
        <v>23</v>
      </c>
      <c r="K8" s="197"/>
      <c r="L8" s="203"/>
      <c r="M8" s="203"/>
      <c r="N8" s="203"/>
      <c r="O8" s="11"/>
      <c r="P8" s="11"/>
      <c r="Q8" s="11"/>
      <c r="R8" s="11"/>
    </row>
    <row r="9" spans="1:14" s="11" customFormat="1" ht="24.75" customHeight="1">
      <c r="A9" s="13" t="s">
        <v>127</v>
      </c>
      <c r="B9" s="14">
        <f>156419169+26272010</f>
        <v>182691179</v>
      </c>
      <c r="C9" s="15" t="s">
        <v>11</v>
      </c>
      <c r="D9" s="16">
        <f aca="true" t="shared" si="0" ref="D9:D14">SUM(E9,K9:N9)</f>
        <v>319761259</v>
      </c>
      <c r="E9" s="16">
        <f aca="true" t="shared" si="1" ref="E9:E14">SUM(F9:J9)</f>
        <v>160071179</v>
      </c>
      <c r="F9" s="16">
        <f>130789169+26272010</f>
        <v>157061179</v>
      </c>
      <c r="G9" s="16">
        <v>3010000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f>157000000+2690080</f>
        <v>159690080</v>
      </c>
      <c r="N9" s="16">
        <v>0</v>
      </c>
    </row>
    <row r="10" spans="1:14" s="11" customFormat="1" ht="24.75" customHeight="1">
      <c r="A10" s="17" t="s">
        <v>12</v>
      </c>
      <c r="B10" s="14">
        <f>153409169+26272010</f>
        <v>179681179</v>
      </c>
      <c r="C10" s="18" t="s">
        <v>13</v>
      </c>
      <c r="D10" s="16">
        <f t="shared" si="0"/>
        <v>271136030</v>
      </c>
      <c r="E10" s="16">
        <f t="shared" si="1"/>
        <v>123742630</v>
      </c>
      <c r="F10" s="16">
        <f>99785469+23957161</f>
        <v>123742630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147393400</v>
      </c>
      <c r="N10" s="16">
        <v>0</v>
      </c>
    </row>
    <row r="11" spans="1:14" s="11" customFormat="1" ht="24.75" customHeight="1">
      <c r="A11" s="19" t="s">
        <v>62</v>
      </c>
      <c r="B11" s="14">
        <v>3010000</v>
      </c>
      <c r="C11" s="20" t="s">
        <v>14</v>
      </c>
      <c r="D11" s="16">
        <f t="shared" si="0"/>
        <v>40746240</v>
      </c>
      <c r="E11" s="16">
        <f t="shared" si="1"/>
        <v>33255000</v>
      </c>
      <c r="F11" s="16">
        <v>30245000</v>
      </c>
      <c r="G11" s="16">
        <v>3010000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f>4904200+2587040</f>
        <v>7491240</v>
      </c>
      <c r="N11" s="16">
        <v>0</v>
      </c>
    </row>
    <row r="12" spans="1:14" s="11" customFormat="1" ht="24.75" customHeight="1">
      <c r="A12" s="17" t="s">
        <v>24</v>
      </c>
      <c r="B12" s="14">
        <v>0</v>
      </c>
      <c r="C12" s="20" t="s">
        <v>15</v>
      </c>
      <c r="D12" s="16">
        <f t="shared" si="0"/>
        <v>7878989</v>
      </c>
      <c r="E12" s="16">
        <f t="shared" si="1"/>
        <v>3073549</v>
      </c>
      <c r="F12" s="16">
        <f>758700+2314849</f>
        <v>3073549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f>4702400+103040</f>
        <v>4805440</v>
      </c>
      <c r="N12" s="16">
        <v>0</v>
      </c>
    </row>
    <row r="13" spans="1:14" s="11" customFormat="1" ht="24.75" customHeight="1">
      <c r="A13" s="21" t="s">
        <v>61</v>
      </c>
      <c r="B13" s="14">
        <v>0</v>
      </c>
      <c r="C13" s="20" t="s">
        <v>16</v>
      </c>
      <c r="D13" s="16">
        <f t="shared" si="0"/>
        <v>62620000</v>
      </c>
      <c r="E13" s="16">
        <f t="shared" si="1"/>
        <v>22620000</v>
      </c>
      <c r="F13" s="16">
        <v>22620000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40000000</v>
      </c>
      <c r="N13" s="16">
        <v>0</v>
      </c>
    </row>
    <row r="14" spans="1:14" s="11" customFormat="1" ht="24.75" customHeight="1">
      <c r="A14" s="21" t="s">
        <v>64</v>
      </c>
      <c r="B14" s="14">
        <v>0</v>
      </c>
      <c r="C14" s="20" t="s">
        <v>96</v>
      </c>
      <c r="D14" s="16">
        <f t="shared" si="0"/>
        <v>62620000</v>
      </c>
      <c r="E14" s="16">
        <f t="shared" si="1"/>
        <v>22620000</v>
      </c>
      <c r="F14" s="22">
        <v>22620000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22">
        <v>40000000</v>
      </c>
      <c r="N14" s="22">
        <v>0</v>
      </c>
    </row>
    <row r="15" spans="1:14" s="11" customFormat="1" ht="24.75" customHeight="1">
      <c r="A15" s="13" t="s">
        <v>25</v>
      </c>
      <c r="B15" s="23">
        <v>0</v>
      </c>
      <c r="C15" s="24" t="s">
        <v>97</v>
      </c>
      <c r="D15" s="22">
        <v>0</v>
      </c>
      <c r="E15" s="22">
        <v>0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0</v>
      </c>
    </row>
    <row r="16" spans="1:14" s="11" customFormat="1" ht="24.75" customHeight="1">
      <c r="A16" s="13" t="s">
        <v>101</v>
      </c>
      <c r="B16" s="25">
        <v>0</v>
      </c>
      <c r="C16" s="26" t="s">
        <v>103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  <c r="M16" s="27">
        <v>0</v>
      </c>
      <c r="N16" s="27">
        <v>0</v>
      </c>
    </row>
    <row r="17" spans="1:14" s="11" customFormat="1" ht="24.75" customHeight="1">
      <c r="A17" s="13" t="s">
        <v>26</v>
      </c>
      <c r="B17" s="25">
        <f>197000000+2690080</f>
        <v>199690080</v>
      </c>
      <c r="C17" s="26" t="s">
        <v>104</v>
      </c>
      <c r="D17" s="28">
        <v>0</v>
      </c>
      <c r="E17" s="28">
        <v>0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  <c r="N17" s="28">
        <v>0</v>
      </c>
    </row>
    <row r="18" spans="1:14" s="11" customFormat="1" ht="24.75" customHeight="1">
      <c r="A18" s="13" t="s">
        <v>27</v>
      </c>
      <c r="B18" s="29">
        <v>0</v>
      </c>
      <c r="C18" s="26" t="s">
        <v>105</v>
      </c>
      <c r="D18" s="28">
        <v>0</v>
      </c>
      <c r="E18" s="28">
        <v>0</v>
      </c>
      <c r="F18" s="28">
        <v>0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28">
        <v>0</v>
      </c>
    </row>
    <row r="19" spans="1:14" s="11" customFormat="1" ht="24.75" customHeight="1">
      <c r="A19" s="13"/>
      <c r="B19" s="23"/>
      <c r="C19" s="30" t="s">
        <v>106</v>
      </c>
      <c r="D19" s="28">
        <v>0</v>
      </c>
      <c r="E19" s="28">
        <v>0</v>
      </c>
      <c r="F19" s="28">
        <v>0</v>
      </c>
      <c r="G19" s="28">
        <v>0</v>
      </c>
      <c r="H19" s="28">
        <v>0</v>
      </c>
      <c r="I19" s="28">
        <v>0</v>
      </c>
      <c r="J19" s="28">
        <v>0</v>
      </c>
      <c r="K19" s="28">
        <v>0</v>
      </c>
      <c r="L19" s="28">
        <v>0</v>
      </c>
      <c r="M19" s="28">
        <v>0</v>
      </c>
      <c r="N19" s="28">
        <v>0</v>
      </c>
    </row>
    <row r="20" spans="1:16" ht="24.75" customHeight="1">
      <c r="A20" s="13"/>
      <c r="B20" s="31"/>
      <c r="C20" s="13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11"/>
      <c r="P20" s="11"/>
    </row>
    <row r="21" spans="1:16" ht="24.75" customHeight="1">
      <c r="A21" s="13"/>
      <c r="B21" s="31"/>
      <c r="C21" s="13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11"/>
      <c r="P21" s="11"/>
    </row>
    <row r="22" spans="1:15" s="11" customFormat="1" ht="24.75" customHeight="1">
      <c r="A22" s="33" t="s">
        <v>17</v>
      </c>
      <c r="B22" s="23">
        <f>SUM(B9,B17)</f>
        <v>382381259</v>
      </c>
      <c r="C22" s="34" t="s">
        <v>18</v>
      </c>
      <c r="D22" s="23">
        <f>SUM(D9,D13)</f>
        <v>382381259</v>
      </c>
      <c r="E22" s="23">
        <f aca="true" t="shared" si="2" ref="E22:N22">SUM(E9,E13)</f>
        <v>182691179</v>
      </c>
      <c r="F22" s="23">
        <f t="shared" si="2"/>
        <v>179681179</v>
      </c>
      <c r="G22" s="23">
        <f t="shared" si="2"/>
        <v>3010000</v>
      </c>
      <c r="H22" s="23">
        <f t="shared" si="2"/>
        <v>0</v>
      </c>
      <c r="I22" s="23">
        <f t="shared" si="2"/>
        <v>0</v>
      </c>
      <c r="J22" s="23">
        <f t="shared" si="2"/>
        <v>0</v>
      </c>
      <c r="K22" s="23">
        <f t="shared" si="2"/>
        <v>0</v>
      </c>
      <c r="L22" s="23">
        <f t="shared" si="2"/>
        <v>0</v>
      </c>
      <c r="M22" s="23">
        <f t="shared" si="2"/>
        <v>199690080</v>
      </c>
      <c r="N22" s="23">
        <f t="shared" si="2"/>
        <v>0</v>
      </c>
      <c r="O22" s="35"/>
    </row>
    <row r="23" spans="1:14" ht="24" customHeight="1">
      <c r="A23" s="36"/>
      <c r="B23" s="11"/>
      <c r="C23" s="11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</row>
    <row r="24" spans="2:14" ht="11.25">
      <c r="B24" s="11"/>
      <c r="C24" s="11"/>
      <c r="E24" s="11"/>
      <c r="F24" s="11"/>
      <c r="G24" s="11"/>
      <c r="H24" s="11"/>
      <c r="I24" s="11"/>
      <c r="J24" s="11"/>
      <c r="K24" s="11"/>
      <c r="L24" s="11"/>
      <c r="M24" s="11"/>
      <c r="N24" s="11"/>
    </row>
    <row r="25" spans="2:14" ht="11.25">
      <c r="B25" s="11"/>
      <c r="C25" s="11"/>
      <c r="E25" s="11"/>
      <c r="F25" s="11"/>
      <c r="G25" s="11"/>
      <c r="H25" s="11"/>
      <c r="I25" s="11"/>
      <c r="J25" s="11"/>
      <c r="K25" s="11"/>
      <c r="L25" s="11"/>
      <c r="M25" s="11"/>
      <c r="N25" s="11"/>
    </row>
    <row r="26" spans="3:14" ht="11.25">
      <c r="C26" s="11"/>
      <c r="D26" s="11"/>
      <c r="E26" s="11"/>
      <c r="F26" s="11"/>
      <c r="G26" s="11"/>
      <c r="H26" s="11"/>
      <c r="I26" s="11"/>
      <c r="J26" s="11"/>
      <c r="K26" s="11"/>
      <c r="M26" s="11"/>
      <c r="N26" s="11"/>
    </row>
    <row r="27" spans="3:14" ht="11.25">
      <c r="C27" s="11"/>
      <c r="E27" s="11"/>
      <c r="F27" s="11"/>
      <c r="G27" s="11"/>
      <c r="H27" s="11"/>
      <c r="I27" s="11"/>
      <c r="J27" s="11"/>
      <c r="K27" s="11"/>
      <c r="L27" s="11"/>
      <c r="M27" s="11"/>
      <c r="N27" s="11"/>
    </row>
    <row r="28" spans="5:14" ht="11.25">
      <c r="E28" s="11"/>
      <c r="F28" s="11"/>
      <c r="G28" s="11"/>
      <c r="H28" s="11"/>
      <c r="I28" s="11"/>
      <c r="J28" s="11"/>
      <c r="K28" s="11"/>
      <c r="L28" s="11"/>
      <c r="M28" s="11"/>
      <c r="N28" s="11"/>
    </row>
    <row r="29" spans="5:14" ht="11.25">
      <c r="E29" s="11"/>
      <c r="F29" s="11"/>
      <c r="G29" s="11"/>
      <c r="H29" s="11"/>
      <c r="I29" s="11"/>
      <c r="J29" s="11"/>
      <c r="K29" s="11"/>
      <c r="L29" s="11"/>
      <c r="M29" s="11"/>
      <c r="N29" s="11"/>
    </row>
    <row r="30" spans="5:14" ht="11.25">
      <c r="E30" s="11"/>
      <c r="F30" s="11"/>
      <c r="G30" s="11"/>
      <c r="H30" s="11"/>
      <c r="I30" s="11"/>
      <c r="J30" s="11"/>
      <c r="K30" s="11"/>
      <c r="L30" s="11"/>
      <c r="M30" s="11"/>
      <c r="N30" s="11"/>
    </row>
    <row r="31" spans="5:14" ht="11.25">
      <c r="E31" s="11"/>
      <c r="F31" s="11"/>
      <c r="G31" s="11"/>
      <c r="H31" s="11"/>
      <c r="I31" s="11"/>
      <c r="J31" s="11"/>
      <c r="K31" s="11"/>
      <c r="L31" s="11"/>
      <c r="M31" s="11"/>
      <c r="N31" s="11"/>
    </row>
    <row r="32" spans="1:14" ht="11.25">
      <c r="A32" s="11"/>
      <c r="E32" s="11"/>
      <c r="F32" s="11"/>
      <c r="G32" s="11"/>
      <c r="H32" s="11"/>
      <c r="I32" s="11"/>
      <c r="J32" s="11"/>
      <c r="K32" s="11"/>
      <c r="L32" s="11"/>
      <c r="M32" s="11"/>
      <c r="N32" s="11"/>
    </row>
    <row r="33" spans="4:14" ht="11.25"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</row>
    <row r="34" spans="4:14" ht="11.25"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</row>
    <row r="35" spans="4:13" ht="11.25">
      <c r="D35" s="11"/>
      <c r="E35" s="11"/>
      <c r="F35" s="11"/>
      <c r="G35" s="11"/>
      <c r="H35" s="11"/>
      <c r="I35" s="11"/>
      <c r="J35" s="11"/>
      <c r="K35" s="11"/>
      <c r="M35" s="11"/>
    </row>
    <row r="36" spans="4:13" ht="11.25">
      <c r="D36" s="11"/>
      <c r="E36" s="11"/>
      <c r="F36" s="11"/>
      <c r="G36" s="11"/>
      <c r="H36" s="11"/>
      <c r="I36" s="11"/>
      <c r="J36" s="11"/>
      <c r="K36" s="11"/>
      <c r="M36" s="11"/>
    </row>
    <row r="37" spans="5:13" ht="11.25">
      <c r="E37" s="11"/>
      <c r="F37" s="11"/>
      <c r="G37" s="11"/>
      <c r="H37" s="11"/>
      <c r="I37" s="11"/>
      <c r="J37" s="11"/>
      <c r="K37" s="11"/>
      <c r="M37" s="11"/>
    </row>
    <row r="38" spans="4:13" ht="11.25">
      <c r="D38" s="11"/>
      <c r="E38" s="11"/>
      <c r="F38" s="11"/>
      <c r="G38" s="11"/>
      <c r="H38" s="11"/>
      <c r="I38" s="11"/>
      <c r="J38" s="11"/>
      <c r="K38" s="11"/>
      <c r="L38" s="11"/>
      <c r="M38" s="11"/>
    </row>
    <row r="39" spans="4:13" ht="11.25">
      <c r="D39" s="11"/>
      <c r="E39" s="11"/>
      <c r="F39" s="11"/>
      <c r="G39" s="11"/>
      <c r="H39" s="11"/>
      <c r="I39" s="11"/>
      <c r="L39" s="11"/>
      <c r="M39" s="11"/>
    </row>
    <row r="40" spans="4:13" ht="11.25">
      <c r="D40" s="11"/>
      <c r="E40" s="11"/>
      <c r="F40" s="11"/>
      <c r="G40" s="11"/>
      <c r="H40" s="11"/>
      <c r="I40" s="11"/>
      <c r="L40" s="11"/>
      <c r="M40" s="11"/>
    </row>
    <row r="41" spans="12:13" ht="11.25">
      <c r="L41" s="11"/>
      <c r="M41" s="11"/>
    </row>
  </sheetData>
  <sheetProtection password="CF4A" sheet="1" formatCells="0" formatColumns="0" formatRows="0"/>
  <mergeCells count="12">
    <mergeCell ref="D7:D8"/>
    <mergeCell ref="C6:C8"/>
    <mergeCell ref="C5:N5"/>
    <mergeCell ref="E7:J7"/>
    <mergeCell ref="A3:N3"/>
    <mergeCell ref="A6:A8"/>
    <mergeCell ref="B6:B8"/>
    <mergeCell ref="N7:N8"/>
    <mergeCell ref="K7:K8"/>
    <mergeCell ref="D6:N6"/>
    <mergeCell ref="L7:L8"/>
    <mergeCell ref="M7:M8"/>
  </mergeCells>
  <printOptions horizontalCentered="1"/>
  <pageMargins left="0.5905511811023623" right="0.5905511811023623" top="0.3937007874015748" bottom="0.3937007874015748" header="0.5118110236220472" footer="0.5118110236220472"/>
  <pageSetup fitToHeight="1" fitToWidth="1" horizontalDpi="600" verticalDpi="600" orientation="landscape" paperSize="9" scale="6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20"/>
  <sheetViews>
    <sheetView showGridLines="0" showZeros="0" zoomScalePageLayoutView="0" workbookViewId="0" topLeftCell="A1">
      <selection activeCell="L19" sqref="L19"/>
    </sheetView>
  </sheetViews>
  <sheetFormatPr defaultColWidth="6.875" defaultRowHeight="14.25"/>
  <cols>
    <col min="1" max="1" width="3.75390625" style="124" customWidth="1"/>
    <col min="2" max="2" width="4.25390625" style="124" customWidth="1"/>
    <col min="3" max="3" width="4.125" style="124" customWidth="1"/>
    <col min="4" max="4" width="10.125" style="124" customWidth="1"/>
    <col min="5" max="5" width="17.875" style="124" customWidth="1"/>
    <col min="6" max="6" width="14.625" style="124" customWidth="1"/>
    <col min="7" max="7" width="13.375" style="124" customWidth="1"/>
    <col min="8" max="9" width="12.25390625" style="124" customWidth="1"/>
    <col min="10" max="10" width="10.625" style="124" customWidth="1"/>
    <col min="11" max="11" width="10.25390625" style="124" customWidth="1"/>
    <col min="12" max="12" width="9.875" style="124" customWidth="1"/>
    <col min="13" max="13" width="12.00390625" style="124" customWidth="1"/>
    <col min="14" max="215" width="6.875" style="124" customWidth="1"/>
    <col min="216" max="16384" width="6.875" style="124" customWidth="1"/>
  </cols>
  <sheetData>
    <row r="1" spans="1:13" ht="14.25" customHeight="1">
      <c r="A1" s="119"/>
      <c r="B1" s="119"/>
      <c r="C1" s="120"/>
      <c r="D1" s="121"/>
      <c r="E1" s="122"/>
      <c r="F1" s="123"/>
      <c r="G1" s="123"/>
      <c r="H1" s="139"/>
      <c r="I1" s="139"/>
      <c r="J1" s="139"/>
      <c r="K1" s="139"/>
      <c r="L1" s="288"/>
      <c r="M1" s="288"/>
    </row>
    <row r="2" spans="1:13" ht="25.5" customHeight="1">
      <c r="A2" s="243" t="s">
        <v>210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</row>
    <row r="3" spans="1:13" ht="20.25" customHeight="1">
      <c r="A3" s="244" t="s">
        <v>128</v>
      </c>
      <c r="B3" s="244"/>
      <c r="C3" s="244"/>
      <c r="D3" s="244"/>
      <c r="E3" s="125"/>
      <c r="F3" s="123"/>
      <c r="G3" s="123"/>
      <c r="H3" s="139"/>
      <c r="I3" s="139"/>
      <c r="J3" s="126"/>
      <c r="K3" s="139"/>
      <c r="L3" s="289" t="s">
        <v>36</v>
      </c>
      <c r="M3" s="289"/>
    </row>
    <row r="4" spans="1:13" ht="15" customHeight="1">
      <c r="A4" s="127" t="s">
        <v>43</v>
      </c>
      <c r="B4" s="127"/>
      <c r="C4" s="127"/>
      <c r="D4" s="245" t="s">
        <v>29</v>
      </c>
      <c r="E4" s="240" t="s">
        <v>30</v>
      </c>
      <c r="F4" s="240" t="s">
        <v>44</v>
      </c>
      <c r="G4" s="175" t="s">
        <v>45</v>
      </c>
      <c r="H4" s="175"/>
      <c r="I4" s="175"/>
      <c r="J4" s="175"/>
      <c r="K4" s="278" t="s">
        <v>38</v>
      </c>
      <c r="L4" s="278"/>
      <c r="M4" s="279"/>
    </row>
    <row r="5" spans="1:13" ht="409.5" customHeight="1" hidden="1">
      <c r="A5" s="127"/>
      <c r="B5" s="127"/>
      <c r="C5" s="127"/>
      <c r="D5" s="245"/>
      <c r="E5" s="240"/>
      <c r="F5" s="240"/>
      <c r="G5" s="240" t="s">
        <v>9</v>
      </c>
      <c r="H5" s="129" t="s">
        <v>39</v>
      </c>
      <c r="I5" s="130" t="s">
        <v>46</v>
      </c>
      <c r="J5" s="130" t="s">
        <v>47</v>
      </c>
      <c r="K5" s="248" t="s">
        <v>9</v>
      </c>
      <c r="L5" s="240" t="s">
        <v>211</v>
      </c>
      <c r="M5" s="240" t="s">
        <v>212</v>
      </c>
    </row>
    <row r="6" spans="1:13" ht="18.75" customHeight="1">
      <c r="A6" s="249" t="s">
        <v>31</v>
      </c>
      <c r="B6" s="238" t="s">
        <v>32</v>
      </c>
      <c r="C6" s="238" t="s">
        <v>33</v>
      </c>
      <c r="D6" s="240"/>
      <c r="E6" s="240"/>
      <c r="F6" s="240"/>
      <c r="G6" s="240"/>
      <c r="H6" s="239" t="s">
        <v>39</v>
      </c>
      <c r="I6" s="239" t="s">
        <v>46</v>
      </c>
      <c r="J6" s="240" t="s">
        <v>47</v>
      </c>
      <c r="K6" s="241"/>
      <c r="L6" s="240" t="s">
        <v>9</v>
      </c>
      <c r="M6" s="240" t="s">
        <v>9</v>
      </c>
    </row>
    <row r="7" spans="1:13" ht="21" customHeight="1">
      <c r="A7" s="249"/>
      <c r="B7" s="238"/>
      <c r="C7" s="238"/>
      <c r="D7" s="240"/>
      <c r="E7" s="240"/>
      <c r="F7" s="240"/>
      <c r="G7" s="240"/>
      <c r="H7" s="239"/>
      <c r="I7" s="239"/>
      <c r="J7" s="240"/>
      <c r="K7" s="242"/>
      <c r="L7" s="240"/>
      <c r="M7" s="240"/>
    </row>
    <row r="8" spans="1:13" ht="21" customHeight="1">
      <c r="A8" s="132" t="s">
        <v>34</v>
      </c>
      <c r="B8" s="133" t="s">
        <v>34</v>
      </c>
      <c r="C8" s="133" t="s">
        <v>34</v>
      </c>
      <c r="D8" s="134" t="s">
        <v>34</v>
      </c>
      <c r="E8" s="131" t="s">
        <v>34</v>
      </c>
      <c r="F8" s="131">
        <v>1</v>
      </c>
      <c r="G8" s="131">
        <v>2</v>
      </c>
      <c r="H8" s="131">
        <v>3</v>
      </c>
      <c r="I8" s="131">
        <v>4</v>
      </c>
      <c r="J8" s="131">
        <v>5</v>
      </c>
      <c r="K8" s="131">
        <v>6</v>
      </c>
      <c r="L8" s="131">
        <v>7</v>
      </c>
      <c r="M8" s="131">
        <v>8</v>
      </c>
    </row>
    <row r="9" spans="1:13" s="138" customFormat="1" ht="21.75" customHeight="1">
      <c r="A9" s="135"/>
      <c r="B9" s="135"/>
      <c r="C9" s="135"/>
      <c r="D9" s="135"/>
      <c r="E9" s="135"/>
      <c r="F9" s="136"/>
      <c r="G9" s="136"/>
      <c r="H9" s="136"/>
      <c r="I9" s="136"/>
      <c r="J9" s="136"/>
      <c r="K9" s="136"/>
      <c r="L9" s="137"/>
      <c r="M9" s="137"/>
    </row>
    <row r="10" spans="1:13" ht="24.75" customHeight="1">
      <c r="A10" s="139"/>
      <c r="B10" s="139"/>
      <c r="C10" s="139"/>
      <c r="D10" s="139"/>
      <c r="E10" s="139"/>
      <c r="F10" s="139"/>
      <c r="G10" s="139"/>
      <c r="H10" s="139"/>
      <c r="I10" s="139"/>
      <c r="J10" s="139"/>
      <c r="K10" s="139"/>
      <c r="L10" s="139"/>
      <c r="M10" s="139"/>
    </row>
    <row r="11" spans="1:13" ht="24.75" customHeight="1">
      <c r="A11" s="139"/>
      <c r="B11" s="139"/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139"/>
    </row>
    <row r="12" spans="1:13" ht="24.75" customHeight="1">
      <c r="A12" s="139"/>
      <c r="B12" s="139"/>
      <c r="C12" s="139"/>
      <c r="D12" s="139"/>
      <c r="E12" s="139"/>
      <c r="F12" s="139"/>
      <c r="G12" s="139"/>
      <c r="H12" s="139"/>
      <c r="I12" s="139"/>
      <c r="J12" s="139"/>
      <c r="K12" s="139"/>
      <c r="L12" s="139"/>
      <c r="M12" s="139"/>
    </row>
    <row r="13" spans="1:13" ht="24.75" customHeight="1">
      <c r="A13" s="139"/>
      <c r="B13" s="139"/>
      <c r="C13" s="139"/>
      <c r="D13" s="139"/>
      <c r="E13" s="139"/>
      <c r="F13" s="139"/>
      <c r="G13" s="139"/>
      <c r="H13" s="139"/>
      <c r="I13" s="139"/>
      <c r="J13" s="139"/>
      <c r="K13" s="139"/>
      <c r="L13" s="139"/>
      <c r="M13" s="139"/>
    </row>
    <row r="14" spans="1:13" ht="24.75" customHeight="1">
      <c r="A14" s="139"/>
      <c r="B14" s="139"/>
      <c r="C14" s="139"/>
      <c r="D14" s="139"/>
      <c r="E14" s="139"/>
      <c r="F14" s="139"/>
      <c r="G14" s="139"/>
      <c r="H14" s="139"/>
      <c r="I14" s="139"/>
      <c r="J14" s="139"/>
      <c r="K14" s="139"/>
      <c r="L14" s="139"/>
      <c r="M14" s="139"/>
    </row>
    <row r="15" spans="1:13" ht="24.75" customHeight="1">
      <c r="A15" s="139"/>
      <c r="B15" s="139"/>
      <c r="C15" s="139"/>
      <c r="D15" s="139"/>
      <c r="E15" s="139"/>
      <c r="F15" s="139"/>
      <c r="G15" s="139"/>
      <c r="H15" s="139"/>
      <c r="I15" s="139"/>
      <c r="J15" s="126"/>
      <c r="K15" s="139"/>
      <c r="L15" s="139"/>
      <c r="M15" s="139"/>
    </row>
    <row r="16" spans="1:13" ht="24.75" customHeight="1">
      <c r="A16" s="139"/>
      <c r="B16" s="139"/>
      <c r="C16" s="139"/>
      <c r="D16" s="139"/>
      <c r="E16" s="139"/>
      <c r="F16" s="139"/>
      <c r="G16" s="139"/>
      <c r="H16" s="139"/>
      <c r="I16" s="139"/>
      <c r="J16" s="126"/>
      <c r="K16" s="139"/>
      <c r="L16" s="139"/>
      <c r="M16" s="139"/>
    </row>
    <row r="17" spans="1:13" ht="24.75" customHeight="1">
      <c r="A17" s="139"/>
      <c r="B17" s="139"/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</row>
    <row r="18" spans="1:13" ht="24.75" customHeight="1">
      <c r="A18" s="139"/>
      <c r="B18" s="139"/>
      <c r="C18" s="139"/>
      <c r="D18" s="139"/>
      <c r="E18" s="139"/>
      <c r="F18" s="139"/>
      <c r="G18" s="139"/>
      <c r="H18" s="139"/>
      <c r="I18" s="139"/>
      <c r="J18" s="139"/>
      <c r="K18" s="139"/>
      <c r="L18" s="139"/>
      <c r="M18" s="139"/>
    </row>
    <row r="19" spans="1:13" ht="24.75" customHeight="1">
      <c r="A19" s="139"/>
      <c r="B19" s="139"/>
      <c r="C19" s="139"/>
      <c r="D19" s="139"/>
      <c r="E19" s="139"/>
      <c r="F19" s="139"/>
      <c r="G19" s="139"/>
      <c r="H19" s="139"/>
      <c r="I19" s="139"/>
      <c r="J19" s="139"/>
      <c r="K19" s="139"/>
      <c r="L19" s="139"/>
      <c r="M19" s="139"/>
    </row>
    <row r="20" spans="1:13" ht="24.75" customHeight="1">
      <c r="A20" s="139"/>
      <c r="B20" s="139"/>
      <c r="C20" s="139"/>
      <c r="D20" s="139"/>
      <c r="E20" s="139"/>
      <c r="F20" s="139"/>
      <c r="G20" s="139"/>
      <c r="H20" s="139"/>
      <c r="I20" s="139"/>
      <c r="J20" s="139"/>
      <c r="K20" s="139"/>
      <c r="L20" s="139"/>
      <c r="M20" s="139"/>
    </row>
  </sheetData>
  <sheetProtection password="CF4A" sheet="1" formatCells="0" formatColumns="0" formatRows="0"/>
  <mergeCells count="18">
    <mergeCell ref="A3:D3"/>
    <mergeCell ref="M5:M7"/>
    <mergeCell ref="J6:J7"/>
    <mergeCell ref="K5:K7"/>
    <mergeCell ref="A6:A7"/>
    <mergeCell ref="B6:B7"/>
    <mergeCell ref="C6:C7"/>
    <mergeCell ref="H6:H7"/>
    <mergeCell ref="L1:M1"/>
    <mergeCell ref="L3:M3"/>
    <mergeCell ref="D4:D7"/>
    <mergeCell ref="E4:E7"/>
    <mergeCell ref="F4:F7"/>
    <mergeCell ref="K4:M4"/>
    <mergeCell ref="G5:G7"/>
    <mergeCell ref="I6:I7"/>
    <mergeCell ref="L5:L7"/>
    <mergeCell ref="A2:M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7"/>
  <sheetViews>
    <sheetView showGridLines="0" showZeros="0" zoomScalePageLayoutView="0" workbookViewId="0" topLeftCell="F1">
      <selection activeCell="C6" sqref="C6:C8"/>
    </sheetView>
  </sheetViews>
  <sheetFormatPr defaultColWidth="6.875" defaultRowHeight="14.25"/>
  <cols>
    <col min="1" max="3" width="3.50390625" style="44" customWidth="1"/>
    <col min="4" max="4" width="12.375" style="44" customWidth="1"/>
    <col min="5" max="5" width="18.50390625" style="44" customWidth="1"/>
    <col min="6" max="16" width="15.50390625" style="44" customWidth="1"/>
    <col min="17" max="16384" width="6.875" style="44" customWidth="1"/>
  </cols>
  <sheetData>
    <row r="1" spans="1:16" ht="25.5" customHeight="1">
      <c r="A1" s="38"/>
      <c r="B1" s="38"/>
      <c r="C1" s="39"/>
      <c r="D1" s="40"/>
      <c r="E1" s="41"/>
      <c r="F1" s="41"/>
      <c r="G1" s="41"/>
      <c r="H1" s="42"/>
      <c r="I1" s="42"/>
      <c r="J1" s="42"/>
      <c r="K1" s="42"/>
      <c r="L1" s="42"/>
      <c r="M1" s="42"/>
      <c r="N1" s="42"/>
      <c r="O1" s="42"/>
      <c r="P1" s="43"/>
    </row>
    <row r="2" spans="1:16" ht="25.5" customHeight="1">
      <c r="A2" s="208" t="s">
        <v>122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</row>
    <row r="3" spans="1:16" ht="25.5" customHeight="1">
      <c r="A3" s="216" t="s">
        <v>149</v>
      </c>
      <c r="B3" s="216"/>
      <c r="C3" s="216"/>
      <c r="D3" s="216"/>
      <c r="E3" s="41"/>
      <c r="F3" s="41"/>
      <c r="G3" s="41"/>
      <c r="H3" s="42"/>
      <c r="I3" s="42"/>
      <c r="J3" s="42"/>
      <c r="K3" s="42"/>
      <c r="L3" s="42"/>
      <c r="M3" s="42"/>
      <c r="N3" s="42"/>
      <c r="O3" s="42"/>
      <c r="P3" s="45" t="s">
        <v>0</v>
      </c>
    </row>
    <row r="4" spans="1:16" ht="20.25" customHeight="1">
      <c r="A4" s="213" t="s">
        <v>28</v>
      </c>
      <c r="B4" s="213"/>
      <c r="C4" s="213"/>
      <c r="D4" s="209" t="s">
        <v>29</v>
      </c>
      <c r="E4" s="209" t="s">
        <v>30</v>
      </c>
      <c r="F4" s="210" t="s">
        <v>19</v>
      </c>
      <c r="G4" s="217" t="s">
        <v>112</v>
      </c>
      <c r="H4" s="218"/>
      <c r="I4" s="218"/>
      <c r="J4" s="218"/>
      <c r="K4" s="218"/>
      <c r="L4" s="219"/>
      <c r="M4" s="206" t="s">
        <v>20</v>
      </c>
      <c r="N4" s="211" t="s">
        <v>100</v>
      </c>
      <c r="O4" s="215" t="s">
        <v>7</v>
      </c>
      <c r="P4" s="209" t="s">
        <v>8</v>
      </c>
    </row>
    <row r="5" spans="1:16" ht="24.75" customHeight="1">
      <c r="A5" s="46" t="s">
        <v>31</v>
      </c>
      <c r="B5" s="47" t="s">
        <v>32</v>
      </c>
      <c r="C5" s="47" t="s">
        <v>33</v>
      </c>
      <c r="D5" s="214"/>
      <c r="E5" s="209"/>
      <c r="F5" s="209"/>
      <c r="G5" s="48" t="s">
        <v>9</v>
      </c>
      <c r="H5" s="49" t="s">
        <v>10</v>
      </c>
      <c r="I5" s="50" t="s">
        <v>63</v>
      </c>
      <c r="J5" s="50" t="s">
        <v>21</v>
      </c>
      <c r="K5" s="50" t="s">
        <v>22</v>
      </c>
      <c r="L5" s="51" t="s">
        <v>35</v>
      </c>
      <c r="M5" s="207"/>
      <c r="N5" s="212"/>
      <c r="O5" s="212"/>
      <c r="P5" s="209"/>
    </row>
    <row r="6" spans="1:16" ht="20.25" customHeight="1">
      <c r="A6" s="52" t="s">
        <v>34</v>
      </c>
      <c r="B6" s="53" t="s">
        <v>34</v>
      </c>
      <c r="C6" s="54" t="s">
        <v>34</v>
      </c>
      <c r="D6" s="55" t="s">
        <v>34</v>
      </c>
      <c r="E6" s="56" t="s">
        <v>34</v>
      </c>
      <c r="F6" s="57">
        <v>1</v>
      </c>
      <c r="G6" s="58">
        <v>2</v>
      </c>
      <c r="H6" s="57">
        <v>3</v>
      </c>
      <c r="I6" s="57">
        <v>4</v>
      </c>
      <c r="J6" s="57">
        <v>5</v>
      </c>
      <c r="K6" s="57">
        <v>6</v>
      </c>
      <c r="L6" s="57">
        <v>7</v>
      </c>
      <c r="M6" s="57">
        <v>8</v>
      </c>
      <c r="N6" s="57">
        <v>9</v>
      </c>
      <c r="O6" s="57">
        <v>10</v>
      </c>
      <c r="P6" s="57">
        <v>11</v>
      </c>
    </row>
    <row r="7" spans="1:17" s="63" customFormat="1" ht="19.5" customHeight="1">
      <c r="A7" s="59"/>
      <c r="B7" s="59"/>
      <c r="C7" s="59"/>
      <c r="D7" s="59"/>
      <c r="E7" s="59" t="s">
        <v>6</v>
      </c>
      <c r="F7" s="60">
        <f>SUM(F8)</f>
        <v>382381259</v>
      </c>
      <c r="G7" s="60">
        <f aca="true" t="shared" si="0" ref="G7:O7">SUM(G8)</f>
        <v>182691179</v>
      </c>
      <c r="H7" s="60">
        <f t="shared" si="0"/>
        <v>179681179</v>
      </c>
      <c r="I7" s="60">
        <f t="shared" si="0"/>
        <v>3010000</v>
      </c>
      <c r="J7" s="60">
        <f t="shared" si="0"/>
        <v>0</v>
      </c>
      <c r="K7" s="60">
        <f t="shared" si="0"/>
        <v>0</v>
      </c>
      <c r="L7" s="60">
        <f t="shared" si="0"/>
        <v>0</v>
      </c>
      <c r="M7" s="60">
        <f t="shared" si="0"/>
        <v>0</v>
      </c>
      <c r="N7" s="60">
        <f t="shared" si="0"/>
        <v>0</v>
      </c>
      <c r="O7" s="60">
        <f t="shared" si="0"/>
        <v>199690080</v>
      </c>
      <c r="P7" s="61">
        <v>0</v>
      </c>
      <c r="Q7" s="62"/>
    </row>
    <row r="8" spans="1:16" ht="19.5" customHeight="1">
      <c r="A8" s="59"/>
      <c r="B8" s="59"/>
      <c r="C8" s="59"/>
      <c r="D8" s="59" t="s">
        <v>129</v>
      </c>
      <c r="E8" s="59" t="s">
        <v>130</v>
      </c>
      <c r="F8" s="60">
        <f>SUM(F9)</f>
        <v>382381259</v>
      </c>
      <c r="G8" s="60">
        <f aca="true" t="shared" si="1" ref="G8:O8">SUM(G9)</f>
        <v>182691179</v>
      </c>
      <c r="H8" s="60">
        <f t="shared" si="1"/>
        <v>179681179</v>
      </c>
      <c r="I8" s="60">
        <f t="shared" si="1"/>
        <v>3010000</v>
      </c>
      <c r="J8" s="60">
        <f t="shared" si="1"/>
        <v>0</v>
      </c>
      <c r="K8" s="60">
        <f t="shared" si="1"/>
        <v>0</v>
      </c>
      <c r="L8" s="60">
        <f t="shared" si="1"/>
        <v>0</v>
      </c>
      <c r="M8" s="60">
        <f t="shared" si="1"/>
        <v>0</v>
      </c>
      <c r="N8" s="60">
        <f t="shared" si="1"/>
        <v>0</v>
      </c>
      <c r="O8" s="60">
        <f t="shared" si="1"/>
        <v>199690080</v>
      </c>
      <c r="P8" s="61">
        <v>0</v>
      </c>
    </row>
    <row r="9" spans="1:16" ht="19.5" customHeight="1">
      <c r="A9" s="59"/>
      <c r="B9" s="59"/>
      <c r="C9" s="59"/>
      <c r="D9" s="59" t="s">
        <v>131</v>
      </c>
      <c r="E9" s="59" t="s">
        <v>132</v>
      </c>
      <c r="F9" s="60">
        <f>SUM(F10:F16)</f>
        <v>382381259</v>
      </c>
      <c r="G9" s="60">
        <f aca="true" t="shared" si="2" ref="G9:O9">SUM(G10:G16)</f>
        <v>182691179</v>
      </c>
      <c r="H9" s="60">
        <f t="shared" si="2"/>
        <v>179681179</v>
      </c>
      <c r="I9" s="60">
        <f t="shared" si="2"/>
        <v>3010000</v>
      </c>
      <c r="J9" s="60">
        <f t="shared" si="2"/>
        <v>0</v>
      </c>
      <c r="K9" s="60">
        <f t="shared" si="2"/>
        <v>0</v>
      </c>
      <c r="L9" s="60">
        <f t="shared" si="2"/>
        <v>0</v>
      </c>
      <c r="M9" s="60">
        <f t="shared" si="2"/>
        <v>0</v>
      </c>
      <c r="N9" s="60">
        <f t="shared" si="2"/>
        <v>0</v>
      </c>
      <c r="O9" s="60">
        <f t="shared" si="2"/>
        <v>199690080</v>
      </c>
      <c r="P9" s="61">
        <v>0</v>
      </c>
    </row>
    <row r="10" spans="1:16" ht="19.5" customHeight="1">
      <c r="A10" s="59" t="s">
        <v>133</v>
      </c>
      <c r="B10" s="59" t="s">
        <v>134</v>
      </c>
      <c r="C10" s="59" t="s">
        <v>135</v>
      </c>
      <c r="D10" s="59" t="s">
        <v>136</v>
      </c>
      <c r="E10" s="59" t="s">
        <v>137</v>
      </c>
      <c r="F10" s="60">
        <f>SUM(G10,O10)</f>
        <v>323256232</v>
      </c>
      <c r="G10" s="60">
        <f>SUM(H10:L10)</f>
        <v>126256232</v>
      </c>
      <c r="H10" s="60">
        <v>123246232</v>
      </c>
      <c r="I10" s="60">
        <v>3010000</v>
      </c>
      <c r="J10" s="60">
        <v>0</v>
      </c>
      <c r="K10" s="60">
        <v>0</v>
      </c>
      <c r="L10" s="60">
        <v>0</v>
      </c>
      <c r="M10" s="60">
        <v>0</v>
      </c>
      <c r="N10" s="60">
        <v>0</v>
      </c>
      <c r="O10" s="60">
        <v>197000000</v>
      </c>
      <c r="P10" s="61">
        <v>0</v>
      </c>
    </row>
    <row r="11" spans="1:16" ht="19.5" customHeight="1">
      <c r="A11" s="59" t="s">
        <v>133</v>
      </c>
      <c r="B11" s="59" t="s">
        <v>144</v>
      </c>
      <c r="C11" s="59" t="s">
        <v>134</v>
      </c>
      <c r="D11" s="59" t="s">
        <v>136</v>
      </c>
      <c r="E11" s="59" t="s">
        <v>213</v>
      </c>
      <c r="F11" s="60">
        <f aca="true" t="shared" si="3" ref="F11:F16">SUM(G11,O11)</f>
        <v>21615941</v>
      </c>
      <c r="G11" s="60">
        <f aca="true" t="shared" si="4" ref="G11:G16">SUM(H11:L11)</f>
        <v>18925861</v>
      </c>
      <c r="H11" s="60">
        <v>18925861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2690080</v>
      </c>
      <c r="P11" s="61">
        <v>0</v>
      </c>
    </row>
    <row r="12" spans="1:16" ht="19.5" customHeight="1">
      <c r="A12" s="59" t="s">
        <v>138</v>
      </c>
      <c r="B12" s="59" t="s">
        <v>135</v>
      </c>
      <c r="C12" s="59" t="s">
        <v>134</v>
      </c>
      <c r="D12" s="59" t="s">
        <v>136</v>
      </c>
      <c r="E12" s="59" t="s">
        <v>139</v>
      </c>
      <c r="F12" s="60">
        <f t="shared" si="3"/>
        <v>3073549</v>
      </c>
      <c r="G12" s="60">
        <f t="shared" si="4"/>
        <v>3073549</v>
      </c>
      <c r="H12" s="60">
        <f>758700+2314849</f>
        <v>3073549</v>
      </c>
      <c r="I12" s="60">
        <v>0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1">
        <v>0</v>
      </c>
    </row>
    <row r="13" spans="1:16" ht="19.5" customHeight="1">
      <c r="A13" s="59" t="s">
        <v>138</v>
      </c>
      <c r="B13" s="59" t="s">
        <v>135</v>
      </c>
      <c r="C13" s="59" t="s">
        <v>135</v>
      </c>
      <c r="D13" s="59" t="s">
        <v>136</v>
      </c>
      <c r="E13" s="59" t="s">
        <v>140</v>
      </c>
      <c r="F13" s="60">
        <f t="shared" si="3"/>
        <v>16042939</v>
      </c>
      <c r="G13" s="60">
        <f t="shared" si="4"/>
        <v>16042939</v>
      </c>
      <c r="H13" s="60">
        <f>13658906+2384033</f>
        <v>16042939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1">
        <v>0</v>
      </c>
    </row>
    <row r="14" spans="1:16" ht="19.5" customHeight="1">
      <c r="A14" s="59" t="s">
        <v>141</v>
      </c>
      <c r="B14" s="59" t="s">
        <v>142</v>
      </c>
      <c r="C14" s="59" t="s">
        <v>134</v>
      </c>
      <c r="D14" s="59" t="s">
        <v>136</v>
      </c>
      <c r="E14" s="59" t="s">
        <v>143</v>
      </c>
      <c r="F14" s="60">
        <f t="shared" si="3"/>
        <v>4812882</v>
      </c>
      <c r="G14" s="60">
        <f t="shared" si="4"/>
        <v>4812882</v>
      </c>
      <c r="H14" s="60">
        <f>4097672+715210</f>
        <v>4812882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1">
        <v>0</v>
      </c>
    </row>
    <row r="15" spans="1:16" ht="19.5" customHeight="1">
      <c r="A15" s="59" t="s">
        <v>141</v>
      </c>
      <c r="B15" s="59" t="s">
        <v>142</v>
      </c>
      <c r="C15" s="59" t="s">
        <v>144</v>
      </c>
      <c r="D15" s="59" t="s">
        <v>136</v>
      </c>
      <c r="E15" s="59" t="s">
        <v>145</v>
      </c>
      <c r="F15" s="60">
        <f t="shared" si="3"/>
        <v>3953952</v>
      </c>
      <c r="G15" s="60">
        <f t="shared" si="4"/>
        <v>3953952</v>
      </c>
      <c r="H15" s="60">
        <f>3452315+501637</f>
        <v>3953952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1">
        <v>0</v>
      </c>
    </row>
    <row r="16" spans="1:16" ht="19.5" customHeight="1">
      <c r="A16" s="59" t="s">
        <v>146</v>
      </c>
      <c r="B16" s="59" t="s">
        <v>134</v>
      </c>
      <c r="C16" s="59" t="s">
        <v>147</v>
      </c>
      <c r="D16" s="59" t="s">
        <v>136</v>
      </c>
      <c r="E16" s="59" t="s">
        <v>148</v>
      </c>
      <c r="F16" s="60">
        <f t="shared" si="3"/>
        <v>9625764</v>
      </c>
      <c r="G16" s="60">
        <f t="shared" si="4"/>
        <v>9625764</v>
      </c>
      <c r="H16" s="60">
        <f>8195344+1430420</f>
        <v>9625764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1">
        <v>0</v>
      </c>
    </row>
    <row r="17" spans="8:16" ht="11.25">
      <c r="H17" s="63"/>
      <c r="I17" s="63"/>
      <c r="J17" s="63"/>
      <c r="K17" s="63"/>
      <c r="N17" s="63"/>
      <c r="O17" s="63"/>
      <c r="P17" s="63"/>
    </row>
    <row r="18" spans="8:16" ht="11.25">
      <c r="H18" s="63"/>
      <c r="N18" s="63"/>
      <c r="P18" s="63"/>
    </row>
    <row r="19" spans="14:15" ht="11.25">
      <c r="N19" s="63"/>
      <c r="O19" s="63"/>
    </row>
    <row r="20" spans="14:15" ht="11.25">
      <c r="N20" s="63"/>
      <c r="O20" s="63"/>
    </row>
    <row r="21" spans="12:15" ht="11.25">
      <c r="L21" s="63"/>
      <c r="M21" s="63"/>
      <c r="N21" s="63"/>
      <c r="O21" s="63"/>
    </row>
    <row r="22" spans="9:15" ht="11.25">
      <c r="I22" s="63"/>
      <c r="J22" s="63"/>
      <c r="K22" s="63"/>
      <c r="L22" s="63"/>
      <c r="M22" s="63"/>
      <c r="O22" s="63"/>
    </row>
    <row r="23" spans="9:15" ht="11.25">
      <c r="I23" s="63"/>
      <c r="J23" s="63"/>
      <c r="K23" s="63"/>
      <c r="O23" s="63"/>
    </row>
    <row r="24" spans="9:14" ht="11.25">
      <c r="I24" s="63"/>
      <c r="J24" s="63"/>
      <c r="K24" s="63"/>
      <c r="L24" s="63"/>
      <c r="M24" s="63"/>
      <c r="N24" s="63"/>
    </row>
    <row r="25" spans="9:14" ht="11.25">
      <c r="I25" s="63"/>
      <c r="J25" s="63"/>
      <c r="K25" s="63"/>
      <c r="N25" s="63"/>
    </row>
    <row r="26" spans="9:14" ht="11.25">
      <c r="I26" s="63"/>
      <c r="J26" s="63"/>
      <c r="K26" s="63"/>
      <c r="N26" s="63"/>
    </row>
    <row r="27" ht="11.25">
      <c r="N27" s="63"/>
    </row>
  </sheetData>
  <sheetProtection password="CF4A" sheet="1" formatCells="0" formatColumns="0" formatRows="0"/>
  <mergeCells count="11">
    <mergeCell ref="G4:L4"/>
    <mergeCell ref="M4:M5"/>
    <mergeCell ref="A2:P2"/>
    <mergeCell ref="P4:P5"/>
    <mergeCell ref="F4:F5"/>
    <mergeCell ref="N4:N5"/>
    <mergeCell ref="A4:C4"/>
    <mergeCell ref="D4:D5"/>
    <mergeCell ref="E4:E5"/>
    <mergeCell ref="O4:O5"/>
    <mergeCell ref="A3:D3"/>
  </mergeCells>
  <printOptions horizontalCentered="1"/>
  <pageMargins left="0.7874015748031497" right="0.7874015748031497" top="0.3937007874015748" bottom="0.3937007874015748" header="0" footer="0"/>
  <pageSetup fitToHeight="1" fitToWidth="1" horizontalDpi="600" verticalDpi="600" orientation="landscape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showGridLines="0" showZeros="0" zoomScalePageLayoutView="0" workbookViewId="0" topLeftCell="A1">
      <selection activeCell="E17" sqref="E17"/>
    </sheetView>
  </sheetViews>
  <sheetFormatPr defaultColWidth="6.875" defaultRowHeight="14.25"/>
  <cols>
    <col min="1" max="3" width="3.375" style="70" customWidth="1"/>
    <col min="4" max="4" width="10.375" style="70" customWidth="1"/>
    <col min="5" max="5" width="22.125" style="70" customWidth="1"/>
    <col min="6" max="6" width="15.50390625" style="70" customWidth="1"/>
    <col min="7" max="7" width="15.875" style="70" customWidth="1"/>
    <col min="8" max="8" width="12.50390625" style="70" customWidth="1"/>
    <col min="9" max="9" width="13.125" style="70" customWidth="1"/>
    <col min="10" max="10" width="14.375" style="70" customWidth="1"/>
    <col min="11" max="12" width="15.25390625" style="70" customWidth="1"/>
    <col min="13" max="13" width="11.50390625" style="70" customWidth="1"/>
    <col min="14" max="16384" width="6.875" style="70" customWidth="1"/>
  </cols>
  <sheetData>
    <row r="1" spans="1:13" ht="25.5" customHeight="1">
      <c r="A1" s="64"/>
      <c r="B1" s="64"/>
      <c r="C1" s="65"/>
      <c r="D1" s="66"/>
      <c r="E1" s="67"/>
      <c r="F1" s="68"/>
      <c r="G1" s="68"/>
      <c r="H1" s="68"/>
      <c r="I1" s="68"/>
      <c r="J1" s="68"/>
      <c r="K1" s="68"/>
      <c r="L1" s="68"/>
      <c r="M1" s="69"/>
    </row>
    <row r="2" spans="1:13" ht="25.5" customHeight="1">
      <c r="A2" s="220" t="s">
        <v>123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</row>
    <row r="3" spans="1:13" ht="25.5" customHeight="1">
      <c r="A3" s="221" t="s">
        <v>149</v>
      </c>
      <c r="B3" s="221"/>
      <c r="C3" s="221"/>
      <c r="D3" s="221"/>
      <c r="E3" s="71"/>
      <c r="F3" s="72"/>
      <c r="G3" s="72"/>
      <c r="H3" s="72"/>
      <c r="I3" s="72"/>
      <c r="J3" s="72"/>
      <c r="K3" s="72"/>
      <c r="L3" s="72"/>
      <c r="M3" s="73" t="s">
        <v>36</v>
      </c>
    </row>
    <row r="4" spans="1:13" ht="25.5" customHeight="1">
      <c r="A4" s="222" t="s">
        <v>28</v>
      </c>
      <c r="B4" s="222"/>
      <c r="C4" s="222"/>
      <c r="D4" s="223" t="s">
        <v>29</v>
      </c>
      <c r="E4" s="223" t="s">
        <v>30</v>
      </c>
      <c r="F4" s="223" t="s">
        <v>19</v>
      </c>
      <c r="G4" s="224" t="s">
        <v>37</v>
      </c>
      <c r="H4" s="225"/>
      <c r="I4" s="225"/>
      <c r="J4" s="226"/>
      <c r="K4" s="224" t="s">
        <v>38</v>
      </c>
      <c r="L4" s="225"/>
      <c r="M4" s="226"/>
    </row>
    <row r="5" spans="1:13" ht="25.5" customHeight="1">
      <c r="A5" s="74" t="s">
        <v>31</v>
      </c>
      <c r="B5" s="75" t="s">
        <v>32</v>
      </c>
      <c r="C5" s="75" t="s">
        <v>33</v>
      </c>
      <c r="D5" s="223"/>
      <c r="E5" s="223"/>
      <c r="F5" s="223"/>
      <c r="G5" s="76" t="s">
        <v>9</v>
      </c>
      <c r="H5" s="76" t="s">
        <v>39</v>
      </c>
      <c r="I5" s="76" t="s">
        <v>40</v>
      </c>
      <c r="J5" s="76" t="s">
        <v>41</v>
      </c>
      <c r="K5" s="76" t="s">
        <v>9</v>
      </c>
      <c r="L5" s="76" t="s">
        <v>98</v>
      </c>
      <c r="M5" s="76" t="s">
        <v>99</v>
      </c>
    </row>
    <row r="6" spans="1:13" ht="24.75" customHeight="1">
      <c r="A6" s="77" t="s">
        <v>34</v>
      </c>
      <c r="B6" s="78" t="s">
        <v>34</v>
      </c>
      <c r="C6" s="78" t="s">
        <v>34</v>
      </c>
      <c r="D6" s="79" t="s">
        <v>34</v>
      </c>
      <c r="E6" s="80" t="s">
        <v>34</v>
      </c>
      <c r="F6" s="79">
        <v>1</v>
      </c>
      <c r="G6" s="79">
        <v>2</v>
      </c>
      <c r="H6" s="79">
        <v>3</v>
      </c>
      <c r="I6" s="79">
        <v>4</v>
      </c>
      <c r="J6" s="79">
        <v>5</v>
      </c>
      <c r="K6" s="79">
        <v>6</v>
      </c>
      <c r="L6" s="79">
        <v>7</v>
      </c>
      <c r="M6" s="79">
        <v>8</v>
      </c>
    </row>
    <row r="7" spans="1:14" s="86" customFormat="1" ht="13.5" customHeight="1">
      <c r="A7" s="81"/>
      <c r="B7" s="81"/>
      <c r="C7" s="82"/>
      <c r="D7" s="83"/>
      <c r="E7" s="81" t="s">
        <v>6</v>
      </c>
      <c r="F7" s="84">
        <f>SUM(F8)</f>
        <v>382381259</v>
      </c>
      <c r="G7" s="84">
        <f aca="true" t="shared" si="0" ref="G7:L8">SUM(G8)</f>
        <v>319761259</v>
      </c>
      <c r="H7" s="84">
        <f t="shared" si="0"/>
        <v>271136030</v>
      </c>
      <c r="I7" s="84">
        <f t="shared" si="0"/>
        <v>40746240</v>
      </c>
      <c r="J7" s="84">
        <f t="shared" si="0"/>
        <v>7878989</v>
      </c>
      <c r="K7" s="84">
        <f t="shared" si="0"/>
        <v>62620000</v>
      </c>
      <c r="L7" s="84">
        <f t="shared" si="0"/>
        <v>62620000</v>
      </c>
      <c r="M7" s="84">
        <v>0</v>
      </c>
      <c r="N7" s="85"/>
    </row>
    <row r="8" spans="1:13" ht="13.5" customHeight="1">
      <c r="A8" s="81"/>
      <c r="B8" s="81"/>
      <c r="C8" s="82"/>
      <c r="D8" s="83" t="s">
        <v>129</v>
      </c>
      <c r="E8" s="81" t="s">
        <v>130</v>
      </c>
      <c r="F8" s="84">
        <f>SUM(F9)</f>
        <v>382381259</v>
      </c>
      <c r="G8" s="84">
        <f t="shared" si="0"/>
        <v>319761259</v>
      </c>
      <c r="H8" s="84">
        <f t="shared" si="0"/>
        <v>271136030</v>
      </c>
      <c r="I8" s="84">
        <f t="shared" si="0"/>
        <v>40746240</v>
      </c>
      <c r="J8" s="84">
        <f t="shared" si="0"/>
        <v>7878989</v>
      </c>
      <c r="K8" s="84">
        <f t="shared" si="0"/>
        <v>62620000</v>
      </c>
      <c r="L8" s="84">
        <f t="shared" si="0"/>
        <v>62620000</v>
      </c>
      <c r="M8" s="84">
        <v>0</v>
      </c>
    </row>
    <row r="9" spans="1:13" ht="13.5" customHeight="1">
      <c r="A9" s="81"/>
      <c r="B9" s="81"/>
      <c r="C9" s="82"/>
      <c r="D9" s="83" t="s">
        <v>131</v>
      </c>
      <c r="E9" s="81" t="s">
        <v>132</v>
      </c>
      <c r="F9" s="84">
        <f>SUM(G9,K9)</f>
        <v>382381259</v>
      </c>
      <c r="G9" s="87">
        <f>SUM(H9:J9)</f>
        <v>319761259</v>
      </c>
      <c r="H9" s="88">
        <f>SUM(H10:H16)</f>
        <v>271136030</v>
      </c>
      <c r="I9" s="88">
        <f>SUM(I10:I16)</f>
        <v>40746240</v>
      </c>
      <c r="J9" s="88">
        <f>SUM(J10:J16)</f>
        <v>7878989</v>
      </c>
      <c r="K9" s="88">
        <f>SUM(L9)</f>
        <v>62620000</v>
      </c>
      <c r="L9" s="88">
        <f>SUM(L10:L16)</f>
        <v>62620000</v>
      </c>
      <c r="M9" s="84">
        <v>0</v>
      </c>
    </row>
    <row r="10" spans="1:13" ht="13.5" customHeight="1">
      <c r="A10" s="81" t="s">
        <v>146</v>
      </c>
      <c r="B10" s="81" t="s">
        <v>134</v>
      </c>
      <c r="C10" s="82" t="s">
        <v>147</v>
      </c>
      <c r="D10" s="83" t="s">
        <v>136</v>
      </c>
      <c r="E10" s="81" t="s">
        <v>148</v>
      </c>
      <c r="F10" s="84">
        <f aca="true" t="shared" si="1" ref="F10:F16">SUM(G10,K10)</f>
        <v>9625764</v>
      </c>
      <c r="G10" s="87">
        <f aca="true" t="shared" si="2" ref="G10:G16">SUM(H10:J10)</f>
        <v>9625764</v>
      </c>
      <c r="H10" s="88">
        <f>8195344+1430420</f>
        <v>9625764</v>
      </c>
      <c r="I10" s="84">
        <v>0</v>
      </c>
      <c r="J10" s="87">
        <v>0</v>
      </c>
      <c r="K10" s="88">
        <v>0</v>
      </c>
      <c r="L10" s="88">
        <v>0</v>
      </c>
      <c r="M10" s="84">
        <v>0</v>
      </c>
    </row>
    <row r="11" spans="1:13" ht="13.5" customHeight="1">
      <c r="A11" s="81" t="s">
        <v>141</v>
      </c>
      <c r="B11" s="81" t="s">
        <v>142</v>
      </c>
      <c r="C11" s="82" t="s">
        <v>134</v>
      </c>
      <c r="D11" s="83" t="s">
        <v>136</v>
      </c>
      <c r="E11" s="81" t="s">
        <v>143</v>
      </c>
      <c r="F11" s="84">
        <f t="shared" si="1"/>
        <v>4812882</v>
      </c>
      <c r="G11" s="87">
        <f t="shared" si="2"/>
        <v>4812882</v>
      </c>
      <c r="H11" s="88">
        <f>4097672+715210</f>
        <v>4812882</v>
      </c>
      <c r="I11" s="84">
        <v>0</v>
      </c>
      <c r="J11" s="87">
        <v>0</v>
      </c>
      <c r="K11" s="88">
        <v>0</v>
      </c>
      <c r="L11" s="88">
        <v>0</v>
      </c>
      <c r="M11" s="84">
        <v>0</v>
      </c>
    </row>
    <row r="12" spans="1:13" ht="13.5" customHeight="1">
      <c r="A12" s="81" t="s">
        <v>138</v>
      </c>
      <c r="B12" s="81" t="s">
        <v>135</v>
      </c>
      <c r="C12" s="82" t="s">
        <v>134</v>
      </c>
      <c r="D12" s="83" t="s">
        <v>136</v>
      </c>
      <c r="E12" s="81" t="s">
        <v>139</v>
      </c>
      <c r="F12" s="84">
        <f t="shared" si="1"/>
        <v>3073549</v>
      </c>
      <c r="G12" s="87">
        <f t="shared" si="2"/>
        <v>3073549</v>
      </c>
      <c r="H12" s="88">
        <v>0</v>
      </c>
      <c r="I12" s="84">
        <v>0</v>
      </c>
      <c r="J12" s="87">
        <f>758700+2314849</f>
        <v>3073549</v>
      </c>
      <c r="K12" s="88">
        <v>0</v>
      </c>
      <c r="L12" s="88">
        <v>0</v>
      </c>
      <c r="M12" s="84">
        <v>0</v>
      </c>
    </row>
    <row r="13" spans="1:13" ht="13.5" customHeight="1">
      <c r="A13" s="81" t="s">
        <v>141</v>
      </c>
      <c r="B13" s="81" t="s">
        <v>142</v>
      </c>
      <c r="C13" s="82" t="s">
        <v>144</v>
      </c>
      <c r="D13" s="83" t="s">
        <v>136</v>
      </c>
      <c r="E13" s="81" t="s">
        <v>145</v>
      </c>
      <c r="F13" s="84">
        <f t="shared" si="1"/>
        <v>3953952</v>
      </c>
      <c r="G13" s="87">
        <f t="shared" si="2"/>
        <v>3953952</v>
      </c>
      <c r="H13" s="88">
        <f>3452315+501637</f>
        <v>3953952</v>
      </c>
      <c r="I13" s="84">
        <v>0</v>
      </c>
      <c r="J13" s="87">
        <v>0</v>
      </c>
      <c r="K13" s="88">
        <v>0</v>
      </c>
      <c r="L13" s="88">
        <v>0</v>
      </c>
      <c r="M13" s="84">
        <v>0</v>
      </c>
    </row>
    <row r="14" spans="1:13" ht="13.5" customHeight="1">
      <c r="A14" s="81" t="s">
        <v>133</v>
      </c>
      <c r="B14" s="81" t="s">
        <v>134</v>
      </c>
      <c r="C14" s="82" t="s">
        <v>135</v>
      </c>
      <c r="D14" s="83" t="s">
        <v>136</v>
      </c>
      <c r="E14" s="81" t="s">
        <v>137</v>
      </c>
      <c r="F14" s="84">
        <f t="shared" si="1"/>
        <v>323256232</v>
      </c>
      <c r="G14" s="87">
        <f t="shared" si="2"/>
        <v>260636232</v>
      </c>
      <c r="H14" s="88">
        <v>217774632</v>
      </c>
      <c r="I14" s="84">
        <v>38159200</v>
      </c>
      <c r="J14" s="87">
        <v>4702400</v>
      </c>
      <c r="K14" s="88">
        <v>62620000</v>
      </c>
      <c r="L14" s="88">
        <v>62620000</v>
      </c>
      <c r="M14" s="84">
        <v>0</v>
      </c>
    </row>
    <row r="15" spans="1:13" ht="13.5" customHeight="1">
      <c r="A15" s="81" t="s">
        <v>133</v>
      </c>
      <c r="B15" s="81" t="s">
        <v>144</v>
      </c>
      <c r="C15" s="82" t="s">
        <v>134</v>
      </c>
      <c r="D15" s="83" t="s">
        <v>136</v>
      </c>
      <c r="E15" s="81" t="s">
        <v>213</v>
      </c>
      <c r="F15" s="84">
        <f t="shared" si="1"/>
        <v>21615941</v>
      </c>
      <c r="G15" s="87">
        <f t="shared" si="2"/>
        <v>21615941</v>
      </c>
      <c r="H15" s="88">
        <v>18925861</v>
      </c>
      <c r="I15" s="84">
        <v>2587040</v>
      </c>
      <c r="J15" s="87">
        <v>103040</v>
      </c>
      <c r="K15" s="88">
        <v>0</v>
      </c>
      <c r="L15" s="88">
        <v>0</v>
      </c>
      <c r="M15" s="84">
        <v>0</v>
      </c>
    </row>
    <row r="16" spans="1:13" ht="13.5" customHeight="1">
      <c r="A16" s="81" t="s">
        <v>138</v>
      </c>
      <c r="B16" s="81" t="s">
        <v>135</v>
      </c>
      <c r="C16" s="82" t="s">
        <v>135</v>
      </c>
      <c r="D16" s="83" t="s">
        <v>136</v>
      </c>
      <c r="E16" s="81" t="s">
        <v>140</v>
      </c>
      <c r="F16" s="84">
        <f t="shared" si="1"/>
        <v>16042939</v>
      </c>
      <c r="G16" s="87">
        <f t="shared" si="2"/>
        <v>16042939</v>
      </c>
      <c r="H16" s="88">
        <f>13658906+2384033</f>
        <v>16042939</v>
      </c>
      <c r="I16" s="84">
        <v>0</v>
      </c>
      <c r="J16" s="87">
        <v>0</v>
      </c>
      <c r="K16" s="88">
        <v>0</v>
      </c>
      <c r="L16" s="88">
        <v>0</v>
      </c>
      <c r="M16" s="84">
        <v>0</v>
      </c>
    </row>
    <row r="17" spans="8:10" ht="11.25">
      <c r="H17" s="89"/>
      <c r="I17" s="89"/>
      <c r="J17" s="89"/>
    </row>
    <row r="18" spans="7:9" ht="11.25">
      <c r="G18" s="89"/>
      <c r="H18" s="89"/>
      <c r="I18" s="89"/>
    </row>
    <row r="19" spans="7:8" ht="11.25">
      <c r="G19" s="89"/>
      <c r="H19" s="89"/>
    </row>
    <row r="20" ht="11.25">
      <c r="E20" s="89"/>
    </row>
  </sheetData>
  <sheetProtection password="CF4A" sheet="1" formatCells="0" formatColumns="0" formatRows="0"/>
  <mergeCells count="8">
    <mergeCell ref="A2:M2"/>
    <mergeCell ref="A3:D3"/>
    <mergeCell ref="A4:C4"/>
    <mergeCell ref="D4:D5"/>
    <mergeCell ref="E4:E5"/>
    <mergeCell ref="F4:F5"/>
    <mergeCell ref="G4:J4"/>
    <mergeCell ref="K4:M4"/>
  </mergeCells>
  <printOptions horizontalCentered="1"/>
  <pageMargins left="0.5905511811023623" right="0.5905511811023623" top="0.3937007874015748" bottom="0.3937007874015748" header="0.1968503937007874" footer="0.3937007874015748"/>
  <pageSetup fitToHeight="1" fitToWidth="1" horizontalDpi="600" verticalDpi="600" orientation="landscape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6"/>
  <sheetViews>
    <sheetView showGridLines="0" showZeros="0" zoomScalePageLayoutView="0" workbookViewId="0" topLeftCell="A1">
      <selection activeCell="C6" sqref="C6:C8"/>
    </sheetView>
  </sheetViews>
  <sheetFormatPr defaultColWidth="6.875" defaultRowHeight="14.25"/>
  <cols>
    <col min="1" max="1" width="33.50390625" style="90" customWidth="1"/>
    <col min="2" max="2" width="14.25390625" style="90" customWidth="1"/>
    <col min="3" max="3" width="23.375" style="90" customWidth="1"/>
    <col min="4" max="4" width="14.50390625" style="90" customWidth="1"/>
    <col min="5" max="5" width="11.625" style="90" customWidth="1"/>
    <col min="6" max="6" width="12.75390625" style="90" customWidth="1"/>
    <col min="7" max="9" width="14.75390625" style="90" customWidth="1"/>
    <col min="10" max="10" width="10.75390625" style="90" customWidth="1"/>
    <col min="11" max="11" width="14.25390625" style="90" customWidth="1"/>
    <col min="12" max="16384" width="6.875" style="90" customWidth="1"/>
  </cols>
  <sheetData>
    <row r="1" ht="12" customHeight="1">
      <c r="K1" s="69"/>
    </row>
    <row r="2" spans="1:10" ht="24.75" customHeight="1">
      <c r="A2" s="91"/>
      <c r="B2" s="92"/>
      <c r="C2" s="92"/>
      <c r="D2" s="93"/>
      <c r="E2" s="94"/>
      <c r="F2" s="94"/>
      <c r="G2" s="94"/>
      <c r="H2" s="94"/>
      <c r="I2" s="94"/>
      <c r="J2" s="94"/>
    </row>
    <row r="3" spans="1:10" ht="24.75" customHeight="1">
      <c r="A3" s="229" t="s">
        <v>124</v>
      </c>
      <c r="B3" s="229"/>
      <c r="C3" s="229"/>
      <c r="D3" s="229"/>
      <c r="E3" s="229"/>
      <c r="F3" s="229"/>
      <c r="G3" s="229"/>
      <c r="H3" s="229"/>
      <c r="I3" s="229"/>
      <c r="J3" s="229"/>
    </row>
    <row r="4" spans="1:11" ht="24.75" customHeight="1">
      <c r="A4" s="95" t="s">
        <v>150</v>
      </c>
      <c r="B4" s="96"/>
      <c r="C4" s="96"/>
      <c r="D4" s="94"/>
      <c r="E4" s="94"/>
      <c r="F4" s="97"/>
      <c r="G4" s="94"/>
      <c r="H4" s="94"/>
      <c r="I4" s="94"/>
      <c r="J4" s="94"/>
      <c r="K4" s="73" t="s">
        <v>36</v>
      </c>
    </row>
    <row r="5" spans="1:11" ht="24.75" customHeight="1">
      <c r="A5" s="98" t="s">
        <v>1</v>
      </c>
      <c r="B5" s="99"/>
      <c r="C5" s="236" t="s">
        <v>2</v>
      </c>
      <c r="D5" s="236"/>
      <c r="E5" s="236"/>
      <c r="F5" s="236"/>
      <c r="G5" s="236"/>
      <c r="H5" s="236"/>
      <c r="I5" s="236"/>
      <c r="J5" s="236"/>
      <c r="K5" s="236"/>
    </row>
    <row r="6" spans="1:13" ht="24.75" customHeight="1">
      <c r="A6" s="230" t="s">
        <v>3</v>
      </c>
      <c r="B6" s="230" t="s">
        <v>4</v>
      </c>
      <c r="C6" s="235" t="s">
        <v>5</v>
      </c>
      <c r="D6" s="237" t="s">
        <v>95</v>
      </c>
      <c r="E6" s="237"/>
      <c r="F6" s="237"/>
      <c r="G6" s="237"/>
      <c r="H6" s="237"/>
      <c r="I6" s="237"/>
      <c r="J6" s="237"/>
      <c r="K6" s="237"/>
      <c r="L6" s="100"/>
      <c r="M6" s="100"/>
    </row>
    <row r="7" spans="1:13" ht="24.75" customHeight="1">
      <c r="A7" s="231"/>
      <c r="B7" s="231"/>
      <c r="C7" s="231"/>
      <c r="D7" s="233" t="s">
        <v>6</v>
      </c>
      <c r="E7" s="228" t="s">
        <v>112</v>
      </c>
      <c r="F7" s="228"/>
      <c r="G7" s="228"/>
      <c r="H7" s="228"/>
      <c r="I7" s="228"/>
      <c r="J7" s="228"/>
      <c r="K7" s="227" t="s">
        <v>100</v>
      </c>
      <c r="L7" s="100"/>
      <c r="M7" s="100"/>
    </row>
    <row r="8" spans="1:14" ht="24.75" customHeight="1">
      <c r="A8" s="232"/>
      <c r="B8" s="231"/>
      <c r="C8" s="232"/>
      <c r="D8" s="234"/>
      <c r="E8" s="101" t="s">
        <v>9</v>
      </c>
      <c r="F8" s="101" t="s">
        <v>10</v>
      </c>
      <c r="G8" s="101" t="s">
        <v>63</v>
      </c>
      <c r="H8" s="101" t="s">
        <v>21</v>
      </c>
      <c r="I8" s="101" t="s">
        <v>22</v>
      </c>
      <c r="J8" s="101" t="s">
        <v>23</v>
      </c>
      <c r="K8" s="227"/>
      <c r="L8" s="100"/>
      <c r="M8" s="100"/>
      <c r="N8" s="100"/>
    </row>
    <row r="9" spans="1:11" s="100" customFormat="1" ht="24.75" customHeight="1">
      <c r="A9" s="102" t="s">
        <v>127</v>
      </c>
      <c r="B9" s="103">
        <f>SUM(B10:B11)</f>
        <v>182691179</v>
      </c>
      <c r="C9" s="15" t="s">
        <v>80</v>
      </c>
      <c r="D9" s="104">
        <v>0</v>
      </c>
      <c r="E9" s="105">
        <v>0</v>
      </c>
      <c r="F9" s="105">
        <v>0</v>
      </c>
      <c r="G9" s="105">
        <v>0</v>
      </c>
      <c r="H9" s="105">
        <v>0</v>
      </c>
      <c r="I9" s="105">
        <v>0</v>
      </c>
      <c r="J9" s="105">
        <v>0</v>
      </c>
      <c r="K9" s="106">
        <v>0</v>
      </c>
    </row>
    <row r="10" spans="1:11" s="100" customFormat="1" ht="24.75" customHeight="1">
      <c r="A10" s="107" t="s">
        <v>12</v>
      </c>
      <c r="B10" s="103">
        <f>153409169+26272010</f>
        <v>179681179</v>
      </c>
      <c r="C10" s="18" t="s">
        <v>65</v>
      </c>
      <c r="D10" s="104">
        <v>0</v>
      </c>
      <c r="E10" s="105">
        <v>0</v>
      </c>
      <c r="F10" s="105">
        <v>0</v>
      </c>
      <c r="G10" s="105">
        <v>0</v>
      </c>
      <c r="H10" s="105">
        <v>0</v>
      </c>
      <c r="I10" s="105">
        <v>0</v>
      </c>
      <c r="J10" s="105">
        <v>0</v>
      </c>
      <c r="K10" s="106">
        <v>0</v>
      </c>
    </row>
    <row r="11" spans="1:11" s="100" customFormat="1" ht="24.75" customHeight="1">
      <c r="A11" s="108" t="s">
        <v>62</v>
      </c>
      <c r="B11" s="103">
        <v>3010000</v>
      </c>
      <c r="C11" s="20" t="s">
        <v>66</v>
      </c>
      <c r="D11" s="104">
        <v>0</v>
      </c>
      <c r="E11" s="105">
        <v>0</v>
      </c>
      <c r="F11" s="105">
        <v>0</v>
      </c>
      <c r="G11" s="105">
        <v>0</v>
      </c>
      <c r="H11" s="105">
        <v>0</v>
      </c>
      <c r="I11" s="105">
        <v>0</v>
      </c>
      <c r="J11" s="105">
        <v>0</v>
      </c>
      <c r="K11" s="106">
        <v>0</v>
      </c>
    </row>
    <row r="12" spans="1:11" s="100" customFormat="1" ht="24.75" customHeight="1">
      <c r="A12" s="107" t="s">
        <v>42</v>
      </c>
      <c r="B12" s="103">
        <v>0</v>
      </c>
      <c r="C12" s="20" t="s">
        <v>67</v>
      </c>
      <c r="D12" s="104"/>
      <c r="E12" s="105"/>
      <c r="F12" s="105">
        <v>0</v>
      </c>
      <c r="G12" s="105">
        <v>0</v>
      </c>
      <c r="H12" s="105">
        <v>0</v>
      </c>
      <c r="I12" s="105">
        <v>0</v>
      </c>
      <c r="J12" s="105">
        <v>0</v>
      </c>
      <c r="K12" s="106">
        <v>0</v>
      </c>
    </row>
    <row r="13" spans="1:11" s="100" customFormat="1" ht="24.75" customHeight="1">
      <c r="A13" s="109" t="s">
        <v>61</v>
      </c>
      <c r="B13" s="103">
        <v>0</v>
      </c>
      <c r="C13" s="20" t="s">
        <v>68</v>
      </c>
      <c r="D13" s="104">
        <f>SUM(E13)</f>
        <v>145182093</v>
      </c>
      <c r="E13" s="105">
        <f>SUM(F13:G13)</f>
        <v>145182093</v>
      </c>
      <c r="F13" s="105">
        <f>123246232+18925861</f>
        <v>142172093</v>
      </c>
      <c r="G13" s="105">
        <v>3010000</v>
      </c>
      <c r="H13" s="105">
        <v>0</v>
      </c>
      <c r="I13" s="105">
        <v>0</v>
      </c>
      <c r="J13" s="105">
        <v>0</v>
      </c>
      <c r="K13" s="106">
        <v>0</v>
      </c>
    </row>
    <row r="14" spans="1:11" s="100" customFormat="1" ht="24.75" customHeight="1">
      <c r="A14" s="109" t="s">
        <v>64</v>
      </c>
      <c r="B14" s="103">
        <v>0</v>
      </c>
      <c r="C14" s="20" t="s">
        <v>69</v>
      </c>
      <c r="D14" s="104">
        <f aca="true" t="shared" si="0" ref="D14:D35">SUM(E14)</f>
        <v>0</v>
      </c>
      <c r="E14" s="105">
        <f aca="true" t="shared" si="1" ref="E14:E35">SUM(F14:G14)</f>
        <v>0</v>
      </c>
      <c r="F14" s="105">
        <v>0</v>
      </c>
      <c r="G14" s="105">
        <v>0</v>
      </c>
      <c r="H14" s="105">
        <v>0</v>
      </c>
      <c r="I14" s="105">
        <v>0</v>
      </c>
      <c r="J14" s="105">
        <v>0</v>
      </c>
      <c r="K14" s="106">
        <v>0</v>
      </c>
    </row>
    <row r="15" spans="1:11" s="100" customFormat="1" ht="24.75" customHeight="1">
      <c r="A15" s="102" t="s">
        <v>102</v>
      </c>
      <c r="B15" s="104">
        <v>0</v>
      </c>
      <c r="C15" s="24" t="s">
        <v>70</v>
      </c>
      <c r="D15" s="104">
        <f t="shared" si="0"/>
        <v>0</v>
      </c>
      <c r="E15" s="105">
        <f t="shared" si="1"/>
        <v>0</v>
      </c>
      <c r="F15" s="105">
        <v>0</v>
      </c>
      <c r="G15" s="105">
        <v>0</v>
      </c>
      <c r="H15" s="105">
        <v>0</v>
      </c>
      <c r="I15" s="105">
        <v>0</v>
      </c>
      <c r="J15" s="105">
        <v>0</v>
      </c>
      <c r="K15" s="106">
        <v>0</v>
      </c>
    </row>
    <row r="16" spans="1:11" s="100" customFormat="1" ht="24.75" customHeight="1">
      <c r="A16" s="102"/>
      <c r="B16" s="110"/>
      <c r="C16" s="102" t="s">
        <v>71</v>
      </c>
      <c r="D16" s="104">
        <f t="shared" si="0"/>
        <v>19116488</v>
      </c>
      <c r="E16" s="105">
        <f t="shared" si="1"/>
        <v>19116488</v>
      </c>
      <c r="F16" s="111">
        <f>14417606+4698882</f>
        <v>19116488</v>
      </c>
      <c r="G16" s="111">
        <v>0</v>
      </c>
      <c r="H16" s="111">
        <v>0</v>
      </c>
      <c r="I16" s="111">
        <v>0</v>
      </c>
      <c r="J16" s="111">
        <v>0</v>
      </c>
      <c r="K16" s="106">
        <v>0</v>
      </c>
    </row>
    <row r="17" spans="1:11" s="100" customFormat="1" ht="24.75" customHeight="1">
      <c r="A17" s="102"/>
      <c r="B17" s="112"/>
      <c r="C17" s="102" t="s">
        <v>72</v>
      </c>
      <c r="D17" s="104">
        <f t="shared" si="0"/>
        <v>0</v>
      </c>
      <c r="E17" s="105">
        <f t="shared" si="1"/>
        <v>0</v>
      </c>
      <c r="F17" s="111">
        <v>0</v>
      </c>
      <c r="G17" s="111">
        <v>0</v>
      </c>
      <c r="H17" s="111">
        <v>0</v>
      </c>
      <c r="I17" s="111">
        <v>0</v>
      </c>
      <c r="J17" s="111">
        <v>0</v>
      </c>
      <c r="K17" s="106">
        <v>0</v>
      </c>
    </row>
    <row r="18" spans="1:11" s="100" customFormat="1" ht="24.75" customHeight="1">
      <c r="A18" s="102"/>
      <c r="B18" s="112"/>
      <c r="C18" s="102" t="s">
        <v>73</v>
      </c>
      <c r="D18" s="104">
        <f t="shared" si="0"/>
        <v>8766834</v>
      </c>
      <c r="E18" s="105">
        <f t="shared" si="1"/>
        <v>8766834</v>
      </c>
      <c r="F18" s="111">
        <f>7549987+1216847</f>
        <v>8766834</v>
      </c>
      <c r="G18" s="111">
        <v>0</v>
      </c>
      <c r="H18" s="111">
        <v>0</v>
      </c>
      <c r="I18" s="111">
        <v>0</v>
      </c>
      <c r="J18" s="111">
        <v>0</v>
      </c>
      <c r="K18" s="106">
        <v>0</v>
      </c>
    </row>
    <row r="19" spans="1:11" s="100" customFormat="1" ht="24.75" customHeight="1">
      <c r="A19" s="102"/>
      <c r="B19" s="113"/>
      <c r="C19" s="102" t="s">
        <v>74</v>
      </c>
      <c r="D19" s="104">
        <f t="shared" si="0"/>
        <v>0</v>
      </c>
      <c r="E19" s="105">
        <f t="shared" si="1"/>
        <v>0</v>
      </c>
      <c r="F19" s="111">
        <v>0</v>
      </c>
      <c r="G19" s="111">
        <v>0</v>
      </c>
      <c r="H19" s="111">
        <v>0</v>
      </c>
      <c r="I19" s="111">
        <v>0</v>
      </c>
      <c r="J19" s="111">
        <v>0</v>
      </c>
      <c r="K19" s="106">
        <v>0</v>
      </c>
    </row>
    <row r="20" spans="1:11" s="100" customFormat="1" ht="24.75" customHeight="1">
      <c r="A20" s="102"/>
      <c r="B20" s="113"/>
      <c r="C20" s="102" t="s">
        <v>75</v>
      </c>
      <c r="D20" s="104">
        <f t="shared" si="0"/>
        <v>0</v>
      </c>
      <c r="E20" s="105">
        <f t="shared" si="1"/>
        <v>0</v>
      </c>
      <c r="F20" s="111">
        <v>0</v>
      </c>
      <c r="G20" s="111">
        <v>0</v>
      </c>
      <c r="H20" s="111">
        <v>0</v>
      </c>
      <c r="I20" s="111">
        <v>0</v>
      </c>
      <c r="J20" s="111">
        <v>0</v>
      </c>
      <c r="K20" s="106">
        <v>0</v>
      </c>
    </row>
    <row r="21" spans="1:11" s="100" customFormat="1" ht="24.75" customHeight="1">
      <c r="A21" s="102"/>
      <c r="B21" s="113"/>
      <c r="C21" s="102" t="s">
        <v>76</v>
      </c>
      <c r="D21" s="104">
        <f t="shared" si="0"/>
        <v>0</v>
      </c>
      <c r="E21" s="105">
        <f t="shared" si="1"/>
        <v>0</v>
      </c>
      <c r="F21" s="111">
        <v>0</v>
      </c>
      <c r="G21" s="111">
        <v>0</v>
      </c>
      <c r="H21" s="111">
        <v>0</v>
      </c>
      <c r="I21" s="111">
        <v>0</v>
      </c>
      <c r="J21" s="111">
        <v>0</v>
      </c>
      <c r="K21" s="106">
        <v>0</v>
      </c>
    </row>
    <row r="22" spans="1:11" s="100" customFormat="1" ht="24.75" customHeight="1">
      <c r="A22" s="102"/>
      <c r="B22" s="113"/>
      <c r="C22" s="102" t="s">
        <v>81</v>
      </c>
      <c r="D22" s="104">
        <f t="shared" si="0"/>
        <v>0</v>
      </c>
      <c r="E22" s="105">
        <f t="shared" si="1"/>
        <v>0</v>
      </c>
      <c r="F22" s="111">
        <v>0</v>
      </c>
      <c r="G22" s="111">
        <v>0</v>
      </c>
      <c r="H22" s="111">
        <v>0</v>
      </c>
      <c r="I22" s="111">
        <v>0</v>
      </c>
      <c r="J22" s="111">
        <v>0</v>
      </c>
      <c r="K22" s="106">
        <v>0</v>
      </c>
    </row>
    <row r="23" spans="1:11" s="100" customFormat="1" ht="24.75" customHeight="1">
      <c r="A23" s="102"/>
      <c r="B23" s="113"/>
      <c r="C23" s="102" t="s">
        <v>77</v>
      </c>
      <c r="D23" s="104">
        <f t="shared" si="0"/>
        <v>0</v>
      </c>
      <c r="E23" s="105">
        <f t="shared" si="1"/>
        <v>0</v>
      </c>
      <c r="F23" s="111">
        <v>0</v>
      </c>
      <c r="G23" s="111">
        <v>0</v>
      </c>
      <c r="H23" s="111">
        <v>0</v>
      </c>
      <c r="I23" s="111">
        <v>0</v>
      </c>
      <c r="J23" s="111">
        <v>0</v>
      </c>
      <c r="K23" s="106">
        <v>0</v>
      </c>
    </row>
    <row r="24" spans="1:11" s="100" customFormat="1" ht="24.75" customHeight="1">
      <c r="A24" s="102"/>
      <c r="B24" s="113"/>
      <c r="C24" s="102" t="s">
        <v>78</v>
      </c>
      <c r="D24" s="104">
        <f t="shared" si="0"/>
        <v>0</v>
      </c>
      <c r="E24" s="105">
        <f t="shared" si="1"/>
        <v>0</v>
      </c>
      <c r="F24" s="111">
        <v>0</v>
      </c>
      <c r="G24" s="111">
        <v>0</v>
      </c>
      <c r="H24" s="111">
        <v>0</v>
      </c>
      <c r="I24" s="111">
        <v>0</v>
      </c>
      <c r="J24" s="111">
        <v>0</v>
      </c>
      <c r="K24" s="106">
        <v>0</v>
      </c>
    </row>
    <row r="25" spans="1:11" s="100" customFormat="1" ht="24.75" customHeight="1">
      <c r="A25" s="102"/>
      <c r="B25" s="113"/>
      <c r="C25" s="102" t="s">
        <v>79</v>
      </c>
      <c r="D25" s="104">
        <f t="shared" si="0"/>
        <v>0</v>
      </c>
      <c r="E25" s="105">
        <f t="shared" si="1"/>
        <v>0</v>
      </c>
      <c r="F25" s="111">
        <v>0</v>
      </c>
      <c r="G25" s="111">
        <v>0</v>
      </c>
      <c r="H25" s="111">
        <v>0</v>
      </c>
      <c r="I25" s="111">
        <v>0</v>
      </c>
      <c r="J25" s="111">
        <v>0</v>
      </c>
      <c r="K25" s="106">
        <v>0</v>
      </c>
    </row>
    <row r="26" spans="1:11" s="100" customFormat="1" ht="24.75" customHeight="1">
      <c r="A26" s="102"/>
      <c r="B26" s="113"/>
      <c r="C26" s="102" t="s">
        <v>85</v>
      </c>
      <c r="D26" s="104">
        <f t="shared" si="0"/>
        <v>0</v>
      </c>
      <c r="E26" s="105">
        <f t="shared" si="1"/>
        <v>0</v>
      </c>
      <c r="F26" s="111">
        <v>0</v>
      </c>
      <c r="G26" s="111">
        <v>0</v>
      </c>
      <c r="H26" s="111">
        <v>0</v>
      </c>
      <c r="I26" s="111">
        <v>0</v>
      </c>
      <c r="J26" s="111">
        <v>0</v>
      </c>
      <c r="K26" s="106">
        <v>0</v>
      </c>
    </row>
    <row r="27" spans="1:11" s="100" customFormat="1" ht="24.75" customHeight="1">
      <c r="A27" s="102"/>
      <c r="B27" s="113"/>
      <c r="C27" s="102" t="s">
        <v>84</v>
      </c>
      <c r="D27" s="104">
        <f t="shared" si="0"/>
        <v>0</v>
      </c>
      <c r="E27" s="105">
        <f t="shared" si="1"/>
        <v>0</v>
      </c>
      <c r="F27" s="111">
        <v>0</v>
      </c>
      <c r="G27" s="111">
        <v>0</v>
      </c>
      <c r="H27" s="111">
        <v>0</v>
      </c>
      <c r="I27" s="111">
        <v>0</v>
      </c>
      <c r="J27" s="111">
        <v>0</v>
      </c>
      <c r="K27" s="106">
        <v>0</v>
      </c>
    </row>
    <row r="28" spans="1:11" s="100" customFormat="1" ht="24.75" customHeight="1">
      <c r="A28" s="102"/>
      <c r="B28" s="113"/>
      <c r="C28" s="102" t="s">
        <v>83</v>
      </c>
      <c r="D28" s="104">
        <f t="shared" si="0"/>
        <v>9625764</v>
      </c>
      <c r="E28" s="105">
        <f t="shared" si="1"/>
        <v>9625764</v>
      </c>
      <c r="F28" s="111">
        <f>8195344+1430420</f>
        <v>9625764</v>
      </c>
      <c r="G28" s="111">
        <v>0</v>
      </c>
      <c r="H28" s="111">
        <v>0</v>
      </c>
      <c r="I28" s="111">
        <v>0</v>
      </c>
      <c r="J28" s="111">
        <v>0</v>
      </c>
      <c r="K28" s="106">
        <v>0</v>
      </c>
    </row>
    <row r="29" spans="1:11" s="100" customFormat="1" ht="24.75" customHeight="1">
      <c r="A29" s="102"/>
      <c r="B29" s="113"/>
      <c r="C29" s="102" t="s">
        <v>82</v>
      </c>
      <c r="D29" s="104">
        <f t="shared" si="0"/>
        <v>0</v>
      </c>
      <c r="E29" s="105">
        <f t="shared" si="1"/>
        <v>0</v>
      </c>
      <c r="F29" s="111">
        <v>0</v>
      </c>
      <c r="G29" s="111">
        <v>0</v>
      </c>
      <c r="H29" s="111">
        <v>0</v>
      </c>
      <c r="I29" s="111">
        <v>0</v>
      </c>
      <c r="J29" s="111">
        <v>0</v>
      </c>
      <c r="K29" s="106">
        <v>0</v>
      </c>
    </row>
    <row r="30" spans="1:11" s="100" customFormat="1" ht="24.75" customHeight="1">
      <c r="A30" s="102"/>
      <c r="B30" s="113"/>
      <c r="C30" s="102" t="s">
        <v>91</v>
      </c>
      <c r="D30" s="104">
        <f t="shared" si="0"/>
        <v>0</v>
      </c>
      <c r="E30" s="105">
        <f t="shared" si="1"/>
        <v>0</v>
      </c>
      <c r="F30" s="111">
        <v>0</v>
      </c>
      <c r="G30" s="111">
        <v>0</v>
      </c>
      <c r="H30" s="111">
        <v>0</v>
      </c>
      <c r="I30" s="111">
        <v>0</v>
      </c>
      <c r="J30" s="111">
        <v>0</v>
      </c>
      <c r="K30" s="106">
        <v>0</v>
      </c>
    </row>
    <row r="31" spans="1:11" s="100" customFormat="1" ht="24.75" customHeight="1">
      <c r="A31" s="102"/>
      <c r="B31" s="113"/>
      <c r="C31" s="102" t="s">
        <v>90</v>
      </c>
      <c r="D31" s="104">
        <f t="shared" si="0"/>
        <v>0</v>
      </c>
      <c r="E31" s="105">
        <f t="shared" si="1"/>
        <v>0</v>
      </c>
      <c r="F31" s="111">
        <v>0</v>
      </c>
      <c r="G31" s="111">
        <v>0</v>
      </c>
      <c r="H31" s="111">
        <v>0</v>
      </c>
      <c r="I31" s="111">
        <v>0</v>
      </c>
      <c r="J31" s="111">
        <v>0</v>
      </c>
      <c r="K31" s="106">
        <v>0</v>
      </c>
    </row>
    <row r="32" spans="1:11" s="100" customFormat="1" ht="24.75" customHeight="1">
      <c r="A32" s="102"/>
      <c r="B32" s="113"/>
      <c r="C32" s="102" t="s">
        <v>89</v>
      </c>
      <c r="D32" s="104">
        <f t="shared" si="0"/>
        <v>0</v>
      </c>
      <c r="E32" s="105">
        <f t="shared" si="1"/>
        <v>0</v>
      </c>
      <c r="F32" s="111">
        <v>0</v>
      </c>
      <c r="G32" s="111">
        <v>0</v>
      </c>
      <c r="H32" s="111">
        <v>0</v>
      </c>
      <c r="I32" s="111">
        <v>0</v>
      </c>
      <c r="J32" s="111">
        <v>0</v>
      </c>
      <c r="K32" s="106">
        <v>0</v>
      </c>
    </row>
    <row r="33" spans="1:11" s="100" customFormat="1" ht="24.75" customHeight="1">
      <c r="A33" s="102"/>
      <c r="B33" s="113"/>
      <c r="C33" s="102" t="s">
        <v>88</v>
      </c>
      <c r="D33" s="104">
        <f t="shared" si="0"/>
        <v>0</v>
      </c>
      <c r="E33" s="105">
        <f t="shared" si="1"/>
        <v>0</v>
      </c>
      <c r="F33" s="111">
        <v>0</v>
      </c>
      <c r="G33" s="111">
        <v>0</v>
      </c>
      <c r="H33" s="111">
        <v>0</v>
      </c>
      <c r="I33" s="111">
        <v>0</v>
      </c>
      <c r="J33" s="111">
        <v>0</v>
      </c>
      <c r="K33" s="106">
        <v>0</v>
      </c>
    </row>
    <row r="34" spans="1:11" s="100" customFormat="1" ht="24.75" customHeight="1">
      <c r="A34" s="102"/>
      <c r="B34" s="113"/>
      <c r="C34" s="102" t="s">
        <v>87</v>
      </c>
      <c r="D34" s="104">
        <f t="shared" si="0"/>
        <v>0</v>
      </c>
      <c r="E34" s="105">
        <f t="shared" si="1"/>
        <v>0</v>
      </c>
      <c r="F34" s="111">
        <v>0</v>
      </c>
      <c r="G34" s="111">
        <v>0</v>
      </c>
      <c r="H34" s="111">
        <v>0</v>
      </c>
      <c r="I34" s="111">
        <v>0</v>
      </c>
      <c r="J34" s="111">
        <v>0</v>
      </c>
      <c r="K34" s="106">
        <v>0</v>
      </c>
    </row>
    <row r="35" spans="1:11" s="100" customFormat="1" ht="24.75" customHeight="1">
      <c r="A35" s="102"/>
      <c r="B35" s="113"/>
      <c r="C35" s="102" t="s">
        <v>86</v>
      </c>
      <c r="D35" s="104">
        <f t="shared" si="0"/>
        <v>0</v>
      </c>
      <c r="E35" s="105">
        <f t="shared" si="1"/>
        <v>0</v>
      </c>
      <c r="F35" s="111">
        <v>0</v>
      </c>
      <c r="G35" s="111">
        <v>0</v>
      </c>
      <c r="H35" s="111">
        <v>0</v>
      </c>
      <c r="I35" s="111">
        <v>0</v>
      </c>
      <c r="J35" s="111">
        <v>0</v>
      </c>
      <c r="K35" s="106">
        <v>0</v>
      </c>
    </row>
    <row r="36" spans="1:12" ht="24.75" customHeight="1">
      <c r="A36" s="102"/>
      <c r="B36" s="113"/>
      <c r="C36" s="102"/>
      <c r="D36" s="111"/>
      <c r="E36" s="105"/>
      <c r="F36" s="110"/>
      <c r="G36" s="110"/>
      <c r="H36" s="110"/>
      <c r="I36" s="110"/>
      <c r="J36" s="110"/>
      <c r="K36" s="114"/>
      <c r="L36" s="100"/>
    </row>
    <row r="37" spans="1:11" ht="24.75" customHeight="1">
      <c r="A37" s="102"/>
      <c r="B37" s="113"/>
      <c r="C37" s="102"/>
      <c r="D37" s="104"/>
      <c r="E37" s="112"/>
      <c r="F37" s="112"/>
      <c r="G37" s="112"/>
      <c r="H37" s="112"/>
      <c r="I37" s="112"/>
      <c r="J37" s="112"/>
      <c r="K37" s="114"/>
    </row>
    <row r="38" spans="1:11" s="100" customFormat="1" ht="24.75" customHeight="1">
      <c r="A38" s="115" t="s">
        <v>93</v>
      </c>
      <c r="B38" s="112">
        <f>SUM(B9)</f>
        <v>182691179</v>
      </c>
      <c r="C38" s="116" t="s">
        <v>92</v>
      </c>
      <c r="D38" s="104">
        <f>SUM(D9:D37)</f>
        <v>182691179</v>
      </c>
      <c r="E38" s="104">
        <f aca="true" t="shared" si="2" ref="E38:K38">SUM(E9:E37)</f>
        <v>182691179</v>
      </c>
      <c r="F38" s="104">
        <f t="shared" si="2"/>
        <v>179681179</v>
      </c>
      <c r="G38" s="104">
        <f t="shared" si="2"/>
        <v>3010000</v>
      </c>
      <c r="H38" s="104">
        <f t="shared" si="2"/>
        <v>0</v>
      </c>
      <c r="I38" s="104">
        <f t="shared" si="2"/>
        <v>0</v>
      </c>
      <c r="J38" s="104">
        <f t="shared" si="2"/>
        <v>0</v>
      </c>
      <c r="K38" s="104">
        <f t="shared" si="2"/>
        <v>0</v>
      </c>
    </row>
    <row r="39" spans="1:10" ht="24" customHeight="1">
      <c r="A39" s="117"/>
      <c r="B39" s="100"/>
      <c r="C39" s="100"/>
      <c r="D39" s="118"/>
      <c r="E39" s="118"/>
      <c r="F39" s="118"/>
      <c r="G39" s="118"/>
      <c r="H39" s="118"/>
      <c r="I39" s="118"/>
      <c r="J39" s="118"/>
    </row>
    <row r="40" spans="2:10" ht="11.25">
      <c r="B40" s="100"/>
      <c r="C40" s="100"/>
      <c r="E40" s="100"/>
      <c r="F40" s="100"/>
      <c r="G40" s="100"/>
      <c r="H40" s="100"/>
      <c r="I40" s="100"/>
      <c r="J40" s="100"/>
    </row>
    <row r="41" spans="2:10" ht="11.25">
      <c r="B41" s="100"/>
      <c r="C41" s="100"/>
      <c r="E41" s="100"/>
      <c r="F41" s="100"/>
      <c r="G41" s="100"/>
      <c r="H41" s="100"/>
      <c r="I41" s="100"/>
      <c r="J41" s="100"/>
    </row>
    <row r="42" spans="3:10" ht="11.25">
      <c r="C42" s="100"/>
      <c r="D42" s="118"/>
      <c r="E42" s="100"/>
      <c r="F42" s="100"/>
      <c r="G42" s="100"/>
      <c r="H42" s="100"/>
      <c r="I42" s="100"/>
      <c r="J42" s="100"/>
    </row>
    <row r="43" spans="3:10" ht="11.25">
      <c r="C43" s="100"/>
      <c r="E43" s="100"/>
      <c r="F43" s="100"/>
      <c r="G43" s="100"/>
      <c r="H43" s="100"/>
      <c r="I43" s="100"/>
      <c r="J43" s="100"/>
    </row>
    <row r="44" spans="5:10" ht="11.25">
      <c r="E44" s="100"/>
      <c r="F44" s="100"/>
      <c r="G44" s="100"/>
      <c r="H44" s="100"/>
      <c r="I44" s="100"/>
      <c r="J44" s="100"/>
    </row>
    <row r="45" spans="5:10" ht="11.25">
      <c r="E45" s="100"/>
      <c r="F45" s="100"/>
      <c r="G45" s="100"/>
      <c r="H45" s="100"/>
      <c r="I45" s="100"/>
      <c r="J45" s="100"/>
    </row>
    <row r="46" spans="5:10" ht="11.25">
      <c r="E46" s="100"/>
      <c r="F46" s="100"/>
      <c r="G46" s="100"/>
      <c r="H46" s="100"/>
      <c r="I46" s="100"/>
      <c r="J46" s="100"/>
    </row>
    <row r="47" spans="5:10" ht="11.25">
      <c r="E47" s="100"/>
      <c r="F47" s="100"/>
      <c r="G47" s="100"/>
      <c r="H47" s="100"/>
      <c r="I47" s="100"/>
      <c r="J47" s="100"/>
    </row>
    <row r="48" spans="1:10" ht="11.25">
      <c r="A48" s="100"/>
      <c r="E48" s="100"/>
      <c r="F48" s="100"/>
      <c r="G48" s="100"/>
      <c r="H48" s="100"/>
      <c r="I48" s="100"/>
      <c r="J48" s="100"/>
    </row>
    <row r="49" spans="4:10" ht="11.25">
      <c r="D49" s="100"/>
      <c r="E49" s="100"/>
      <c r="F49" s="100"/>
      <c r="G49" s="100"/>
      <c r="H49" s="100"/>
      <c r="I49" s="100"/>
      <c r="J49" s="100"/>
    </row>
    <row r="50" spans="4:10" ht="11.25">
      <c r="D50" s="100"/>
      <c r="E50" s="100"/>
      <c r="F50" s="100"/>
      <c r="G50" s="100"/>
      <c r="H50" s="100"/>
      <c r="I50" s="100"/>
      <c r="J50" s="100"/>
    </row>
    <row r="51" spans="4:10" ht="11.25">
      <c r="D51" s="100"/>
      <c r="E51" s="100"/>
      <c r="F51" s="100"/>
      <c r="G51" s="100"/>
      <c r="H51" s="100"/>
      <c r="I51" s="100"/>
      <c r="J51" s="100"/>
    </row>
    <row r="52" spans="4:10" ht="11.25">
      <c r="D52" s="100"/>
      <c r="E52" s="100"/>
      <c r="F52" s="100"/>
      <c r="G52" s="100"/>
      <c r="H52" s="100"/>
      <c r="I52" s="100"/>
      <c r="J52" s="100"/>
    </row>
    <row r="53" spans="5:10" ht="11.25">
      <c r="E53" s="100"/>
      <c r="F53" s="100"/>
      <c r="G53" s="100"/>
      <c r="H53" s="100"/>
      <c r="I53" s="100"/>
      <c r="J53" s="100"/>
    </row>
    <row r="54" spans="4:10" ht="11.25">
      <c r="D54" s="100"/>
      <c r="E54" s="100"/>
      <c r="F54" s="100"/>
      <c r="G54" s="100"/>
      <c r="H54" s="100"/>
      <c r="I54" s="100"/>
      <c r="J54" s="100"/>
    </row>
    <row r="55" spans="4:9" ht="11.25">
      <c r="D55" s="100"/>
      <c r="E55" s="100"/>
      <c r="F55" s="100"/>
      <c r="G55" s="100"/>
      <c r="H55" s="100"/>
      <c r="I55" s="100"/>
    </row>
    <row r="56" spans="4:9" ht="11.25">
      <c r="D56" s="100"/>
      <c r="E56" s="100"/>
      <c r="F56" s="100"/>
      <c r="G56" s="100"/>
      <c r="H56" s="100"/>
      <c r="I56" s="100"/>
    </row>
  </sheetData>
  <sheetProtection password="CF4A" sheet="1" formatCells="0" formatColumns="0" formatRows="0"/>
  <mergeCells count="9">
    <mergeCell ref="K7:K8"/>
    <mergeCell ref="E7:J7"/>
    <mergeCell ref="A3:J3"/>
    <mergeCell ref="A6:A8"/>
    <mergeCell ref="B6:B8"/>
    <mergeCell ref="D7:D8"/>
    <mergeCell ref="C6:C8"/>
    <mergeCell ref="C5:K5"/>
    <mergeCell ref="D6:K6"/>
  </mergeCells>
  <printOptions horizontalCentered="1"/>
  <pageMargins left="0.5905511811023623" right="0.5905511811023623" top="0.3937007874015748" bottom="0.3937007874015748" header="0.5118110236220472" footer="0.5118110236220472"/>
  <pageSetup fitToHeight="1" fitToWidth="1" horizontalDpi="600" verticalDpi="600" orientation="landscape" paperSize="9" scale="4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0"/>
  <sheetViews>
    <sheetView showGridLines="0" showZeros="0" zoomScalePageLayoutView="0" workbookViewId="0" topLeftCell="A1">
      <selection activeCell="C6" sqref="C6:C8"/>
    </sheetView>
  </sheetViews>
  <sheetFormatPr defaultColWidth="6.875" defaultRowHeight="14.25"/>
  <cols>
    <col min="1" max="1" width="3.75390625" style="124" customWidth="1"/>
    <col min="2" max="2" width="2.75390625" style="124" customWidth="1"/>
    <col min="3" max="3" width="2.50390625" style="124" customWidth="1"/>
    <col min="4" max="4" width="7.875" style="124" customWidth="1"/>
    <col min="5" max="5" width="14.50390625" style="124" customWidth="1"/>
    <col min="6" max="6" width="11.50390625" style="124" customWidth="1"/>
    <col min="7" max="7" width="13.375" style="124" customWidth="1"/>
    <col min="8" max="8" width="12.25390625" style="124" customWidth="1"/>
    <col min="9" max="9" width="10.125" style="124" customWidth="1"/>
    <col min="10" max="10" width="10.625" style="124" customWidth="1"/>
    <col min="11" max="11" width="10.25390625" style="124" customWidth="1"/>
    <col min="12" max="12" width="13.125" style="124" bestFit="1" customWidth="1"/>
    <col min="13" max="13" width="6.625" style="124" customWidth="1"/>
    <col min="14" max="215" width="6.875" style="124" customWidth="1"/>
    <col min="216" max="16384" width="6.875" style="124" customWidth="1"/>
  </cols>
  <sheetData>
    <row r="1" spans="1:13" ht="14.25" customHeight="1">
      <c r="A1" s="119"/>
      <c r="B1" s="119"/>
      <c r="C1" s="120"/>
      <c r="D1" s="121"/>
      <c r="E1" s="122"/>
      <c r="F1" s="123"/>
      <c r="G1" s="123"/>
      <c r="M1" s="69"/>
    </row>
    <row r="2" spans="1:13" ht="25.5" customHeight="1">
      <c r="A2" s="243" t="s">
        <v>125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</row>
    <row r="3" spans="1:13" ht="24.75" customHeight="1">
      <c r="A3" s="244" t="s">
        <v>128</v>
      </c>
      <c r="B3" s="244"/>
      <c r="C3" s="244"/>
      <c r="D3" s="244"/>
      <c r="E3" s="125"/>
      <c r="F3" s="123"/>
      <c r="G3" s="123"/>
      <c r="J3" s="126"/>
      <c r="M3" s="73" t="s">
        <v>36</v>
      </c>
    </row>
    <row r="4" spans="1:13" ht="15" customHeight="1">
      <c r="A4" s="127" t="s">
        <v>43</v>
      </c>
      <c r="B4" s="127"/>
      <c r="C4" s="127"/>
      <c r="D4" s="245" t="s">
        <v>29</v>
      </c>
      <c r="E4" s="240" t="s">
        <v>30</v>
      </c>
      <c r="F4" s="240" t="s">
        <v>44</v>
      </c>
      <c r="G4" s="128" t="s">
        <v>45</v>
      </c>
      <c r="H4" s="128"/>
      <c r="I4" s="128"/>
      <c r="J4" s="128"/>
      <c r="K4" s="246" t="s">
        <v>38</v>
      </c>
      <c r="L4" s="246"/>
      <c r="M4" s="247"/>
    </row>
    <row r="5" spans="1:13" ht="409.5" customHeight="1" hidden="1">
      <c r="A5" s="127"/>
      <c r="B5" s="127"/>
      <c r="C5" s="127"/>
      <c r="D5" s="245"/>
      <c r="E5" s="240"/>
      <c r="F5" s="240"/>
      <c r="G5" s="240" t="s">
        <v>48</v>
      </c>
      <c r="H5" s="129" t="s">
        <v>39</v>
      </c>
      <c r="I5" s="130" t="s">
        <v>46</v>
      </c>
      <c r="J5" s="130" t="s">
        <v>47</v>
      </c>
      <c r="K5" s="248" t="s">
        <v>48</v>
      </c>
      <c r="L5" s="131"/>
      <c r="M5" s="240" t="s">
        <v>99</v>
      </c>
    </row>
    <row r="6" spans="1:13" ht="18.75" customHeight="1">
      <c r="A6" s="249" t="s">
        <v>31</v>
      </c>
      <c r="B6" s="238" t="s">
        <v>32</v>
      </c>
      <c r="C6" s="238" t="s">
        <v>33</v>
      </c>
      <c r="D6" s="240"/>
      <c r="E6" s="240"/>
      <c r="F6" s="240"/>
      <c r="G6" s="240"/>
      <c r="H6" s="239" t="s">
        <v>49</v>
      </c>
      <c r="I6" s="239" t="s">
        <v>50</v>
      </c>
      <c r="J6" s="240" t="s">
        <v>51</v>
      </c>
      <c r="K6" s="241"/>
      <c r="L6" s="241" t="s">
        <v>98</v>
      </c>
      <c r="M6" s="240" t="s">
        <v>9</v>
      </c>
    </row>
    <row r="7" spans="1:13" ht="21" customHeight="1">
      <c r="A7" s="249"/>
      <c r="B7" s="238"/>
      <c r="C7" s="238"/>
      <c r="D7" s="240"/>
      <c r="E7" s="240"/>
      <c r="F7" s="240"/>
      <c r="G7" s="240"/>
      <c r="H7" s="239"/>
      <c r="I7" s="239"/>
      <c r="J7" s="240"/>
      <c r="K7" s="242"/>
      <c r="L7" s="242"/>
      <c r="M7" s="240"/>
    </row>
    <row r="8" spans="1:13" ht="21" customHeight="1">
      <c r="A8" s="132" t="s">
        <v>34</v>
      </c>
      <c r="B8" s="133" t="s">
        <v>34</v>
      </c>
      <c r="C8" s="133" t="s">
        <v>34</v>
      </c>
      <c r="D8" s="134" t="s">
        <v>34</v>
      </c>
      <c r="E8" s="131" t="s">
        <v>34</v>
      </c>
      <c r="F8" s="131">
        <v>1</v>
      </c>
      <c r="G8" s="131">
        <v>2</v>
      </c>
      <c r="H8" s="131">
        <v>3</v>
      </c>
      <c r="I8" s="131">
        <v>4</v>
      </c>
      <c r="J8" s="131">
        <v>5</v>
      </c>
      <c r="K8" s="131">
        <v>6</v>
      </c>
      <c r="L8" s="131">
        <v>7</v>
      </c>
      <c r="M8" s="131">
        <v>8</v>
      </c>
    </row>
    <row r="9" spans="1:13" s="138" customFormat="1" ht="21.75" customHeight="1">
      <c r="A9" s="135"/>
      <c r="B9" s="135"/>
      <c r="C9" s="135"/>
      <c r="D9" s="135"/>
      <c r="E9" s="135" t="s">
        <v>6</v>
      </c>
      <c r="F9" s="136">
        <f>SUM(F10)</f>
        <v>182691179</v>
      </c>
      <c r="G9" s="136">
        <f aca="true" t="shared" si="0" ref="G9:L9">SUM(G10)</f>
        <v>160071179</v>
      </c>
      <c r="H9" s="136">
        <f t="shared" si="0"/>
        <v>123742630</v>
      </c>
      <c r="I9" s="136">
        <f t="shared" si="0"/>
        <v>3073549</v>
      </c>
      <c r="J9" s="136">
        <f t="shared" si="0"/>
        <v>33255000</v>
      </c>
      <c r="K9" s="136">
        <f t="shared" si="0"/>
        <v>22620000</v>
      </c>
      <c r="L9" s="136">
        <f t="shared" si="0"/>
        <v>22620000</v>
      </c>
      <c r="M9" s="137">
        <v>0</v>
      </c>
    </row>
    <row r="10" spans="1:13" ht="21.75" customHeight="1">
      <c r="A10" s="135"/>
      <c r="B10" s="135"/>
      <c r="C10" s="135"/>
      <c r="D10" s="135" t="s">
        <v>129</v>
      </c>
      <c r="E10" s="135" t="s">
        <v>130</v>
      </c>
      <c r="F10" s="136">
        <f>SUM(F11)</f>
        <v>182691179</v>
      </c>
      <c r="G10" s="136">
        <f aca="true" t="shared" si="1" ref="G10:L10">SUM(G11)</f>
        <v>160071179</v>
      </c>
      <c r="H10" s="136">
        <f t="shared" si="1"/>
        <v>123742630</v>
      </c>
      <c r="I10" s="136">
        <f t="shared" si="1"/>
        <v>3073549</v>
      </c>
      <c r="J10" s="136">
        <f t="shared" si="1"/>
        <v>33255000</v>
      </c>
      <c r="K10" s="136">
        <f t="shared" si="1"/>
        <v>22620000</v>
      </c>
      <c r="L10" s="136">
        <f t="shared" si="1"/>
        <v>22620000</v>
      </c>
      <c r="M10" s="137">
        <v>0</v>
      </c>
    </row>
    <row r="11" spans="1:13" ht="21.75" customHeight="1">
      <c r="A11" s="135"/>
      <c r="B11" s="135"/>
      <c r="C11" s="135"/>
      <c r="D11" s="135" t="s">
        <v>131</v>
      </c>
      <c r="E11" s="135" t="s">
        <v>132</v>
      </c>
      <c r="F11" s="136">
        <f>SUM(G11,K11)</f>
        <v>182691179</v>
      </c>
      <c r="G11" s="136">
        <f>SUM(H11:J11)</f>
        <v>160071179</v>
      </c>
      <c r="H11" s="136">
        <f>SUM(H12:H18)</f>
        <v>123742630</v>
      </c>
      <c r="I11" s="136">
        <f>SUM(I12:I18)</f>
        <v>3073549</v>
      </c>
      <c r="J11" s="136">
        <f>SUM(J12:J18)</f>
        <v>33255000</v>
      </c>
      <c r="K11" s="136">
        <f>SUM(L11)</f>
        <v>22620000</v>
      </c>
      <c r="L11" s="137">
        <f>SUM(L12:L18)</f>
        <v>22620000</v>
      </c>
      <c r="M11" s="137">
        <v>0</v>
      </c>
    </row>
    <row r="12" spans="1:13" ht="21.75" customHeight="1">
      <c r="A12" s="135" t="s">
        <v>133</v>
      </c>
      <c r="B12" s="135" t="s">
        <v>134</v>
      </c>
      <c r="C12" s="135" t="s">
        <v>135</v>
      </c>
      <c r="D12" s="135" t="s">
        <v>136</v>
      </c>
      <c r="E12" s="135" t="s">
        <v>137</v>
      </c>
      <c r="F12" s="136">
        <f aca="true" t="shared" si="2" ref="F12:F18">SUM(G12,K12)</f>
        <v>126256232</v>
      </c>
      <c r="G12" s="136">
        <f>SUM(H12:J12)</f>
        <v>103636232</v>
      </c>
      <c r="H12" s="136">
        <v>70381232</v>
      </c>
      <c r="I12" s="136">
        <v>0</v>
      </c>
      <c r="J12" s="136">
        <v>33255000</v>
      </c>
      <c r="K12" s="136">
        <v>22620000</v>
      </c>
      <c r="L12" s="137">
        <v>22620000</v>
      </c>
      <c r="M12" s="137">
        <v>0</v>
      </c>
    </row>
    <row r="13" spans="1:13" ht="21.75" customHeight="1">
      <c r="A13" s="135" t="s">
        <v>133</v>
      </c>
      <c r="B13" s="135" t="s">
        <v>144</v>
      </c>
      <c r="C13" s="135" t="s">
        <v>134</v>
      </c>
      <c r="D13" s="135" t="s">
        <v>136</v>
      </c>
      <c r="E13" s="135" t="s">
        <v>213</v>
      </c>
      <c r="F13" s="136">
        <f t="shared" si="2"/>
        <v>18925861</v>
      </c>
      <c r="G13" s="136">
        <f aca="true" t="shared" si="3" ref="G13:G18">SUM(H13:J13)</f>
        <v>18925861</v>
      </c>
      <c r="H13" s="136">
        <v>18925861</v>
      </c>
      <c r="I13" s="136">
        <v>0</v>
      </c>
      <c r="J13" s="136">
        <v>0</v>
      </c>
      <c r="K13" s="136">
        <v>0</v>
      </c>
      <c r="L13" s="137">
        <v>0</v>
      </c>
      <c r="M13" s="137">
        <v>0</v>
      </c>
    </row>
    <row r="14" spans="1:13" ht="21.75" customHeight="1">
      <c r="A14" s="135" t="s">
        <v>138</v>
      </c>
      <c r="B14" s="135" t="s">
        <v>135</v>
      </c>
      <c r="C14" s="135" t="s">
        <v>134</v>
      </c>
      <c r="D14" s="135" t="s">
        <v>136</v>
      </c>
      <c r="E14" s="135" t="s">
        <v>139</v>
      </c>
      <c r="F14" s="136">
        <f t="shared" si="2"/>
        <v>3073549</v>
      </c>
      <c r="G14" s="136">
        <f t="shared" si="3"/>
        <v>3073549</v>
      </c>
      <c r="H14" s="136">
        <v>0</v>
      </c>
      <c r="I14" s="136">
        <f>758700+2314849</f>
        <v>3073549</v>
      </c>
      <c r="J14" s="136">
        <v>0</v>
      </c>
      <c r="K14" s="136">
        <v>0</v>
      </c>
      <c r="L14" s="137">
        <v>0</v>
      </c>
      <c r="M14" s="137">
        <v>0</v>
      </c>
    </row>
    <row r="15" spans="1:13" ht="21.75" customHeight="1">
      <c r="A15" s="135" t="s">
        <v>138</v>
      </c>
      <c r="B15" s="135" t="s">
        <v>135</v>
      </c>
      <c r="C15" s="135" t="s">
        <v>135</v>
      </c>
      <c r="D15" s="135" t="s">
        <v>136</v>
      </c>
      <c r="E15" s="135" t="s">
        <v>140</v>
      </c>
      <c r="F15" s="136">
        <f t="shared" si="2"/>
        <v>16042939</v>
      </c>
      <c r="G15" s="136">
        <f t="shared" si="3"/>
        <v>16042939</v>
      </c>
      <c r="H15" s="136">
        <f>13658906+2384033</f>
        <v>16042939</v>
      </c>
      <c r="I15" s="136">
        <v>0</v>
      </c>
      <c r="J15" s="136">
        <v>0</v>
      </c>
      <c r="K15" s="136">
        <v>0</v>
      </c>
      <c r="L15" s="137">
        <v>0</v>
      </c>
      <c r="M15" s="137">
        <v>0</v>
      </c>
    </row>
    <row r="16" spans="1:13" ht="21.75" customHeight="1">
      <c r="A16" s="135" t="s">
        <v>141</v>
      </c>
      <c r="B16" s="135" t="s">
        <v>142</v>
      </c>
      <c r="C16" s="135" t="s">
        <v>134</v>
      </c>
      <c r="D16" s="135" t="s">
        <v>136</v>
      </c>
      <c r="E16" s="135" t="s">
        <v>143</v>
      </c>
      <c r="F16" s="136">
        <f t="shared" si="2"/>
        <v>4812882</v>
      </c>
      <c r="G16" s="136">
        <f t="shared" si="3"/>
        <v>4812882</v>
      </c>
      <c r="H16" s="136">
        <f>4097672+715210</f>
        <v>4812882</v>
      </c>
      <c r="I16" s="136">
        <v>0</v>
      </c>
      <c r="J16" s="136">
        <v>0</v>
      </c>
      <c r="K16" s="136">
        <v>0</v>
      </c>
      <c r="L16" s="137">
        <v>0</v>
      </c>
      <c r="M16" s="137">
        <v>0</v>
      </c>
    </row>
    <row r="17" spans="1:13" ht="21.75" customHeight="1">
      <c r="A17" s="135" t="s">
        <v>141</v>
      </c>
      <c r="B17" s="135" t="s">
        <v>142</v>
      </c>
      <c r="C17" s="135" t="s">
        <v>144</v>
      </c>
      <c r="D17" s="135" t="s">
        <v>136</v>
      </c>
      <c r="E17" s="135" t="s">
        <v>145</v>
      </c>
      <c r="F17" s="136">
        <f t="shared" si="2"/>
        <v>3953952</v>
      </c>
      <c r="G17" s="136">
        <f t="shared" si="3"/>
        <v>3953952</v>
      </c>
      <c r="H17" s="136">
        <f>3452315+501637</f>
        <v>3953952</v>
      </c>
      <c r="I17" s="136">
        <v>0</v>
      </c>
      <c r="J17" s="136">
        <v>0</v>
      </c>
      <c r="K17" s="136">
        <v>0</v>
      </c>
      <c r="L17" s="137">
        <v>0</v>
      </c>
      <c r="M17" s="137">
        <v>0</v>
      </c>
    </row>
    <row r="18" spans="1:13" ht="21.75" customHeight="1">
      <c r="A18" s="135" t="s">
        <v>146</v>
      </c>
      <c r="B18" s="135" t="s">
        <v>134</v>
      </c>
      <c r="C18" s="135" t="s">
        <v>147</v>
      </c>
      <c r="D18" s="135" t="s">
        <v>136</v>
      </c>
      <c r="E18" s="135" t="s">
        <v>148</v>
      </c>
      <c r="F18" s="136">
        <f t="shared" si="2"/>
        <v>9625764</v>
      </c>
      <c r="G18" s="136">
        <f t="shared" si="3"/>
        <v>9625764</v>
      </c>
      <c r="H18" s="136">
        <f>8195344+1430420</f>
        <v>9625764</v>
      </c>
      <c r="I18" s="136">
        <v>0</v>
      </c>
      <c r="J18" s="136">
        <v>0</v>
      </c>
      <c r="K18" s="136">
        <v>0</v>
      </c>
      <c r="L18" s="137">
        <v>0</v>
      </c>
      <c r="M18" s="137">
        <v>0</v>
      </c>
    </row>
    <row r="19" spans="1:13" ht="21.75" customHeight="1">
      <c r="A19" s="135"/>
      <c r="B19" s="135"/>
      <c r="C19" s="135"/>
      <c r="D19" s="135"/>
      <c r="E19" s="135"/>
      <c r="F19" s="136"/>
      <c r="G19" s="136"/>
      <c r="H19" s="136"/>
      <c r="I19" s="136"/>
      <c r="J19" s="136"/>
      <c r="K19" s="136"/>
      <c r="L19" s="137"/>
      <c r="M19" s="137"/>
    </row>
    <row r="20" spans="1:13" ht="21.75" customHeight="1">
      <c r="A20" s="135"/>
      <c r="B20" s="135"/>
      <c r="C20" s="135"/>
      <c r="D20" s="135"/>
      <c r="E20" s="135"/>
      <c r="F20" s="136"/>
      <c r="G20" s="136"/>
      <c r="H20" s="136"/>
      <c r="I20" s="136"/>
      <c r="J20" s="136"/>
      <c r="K20" s="136"/>
      <c r="L20" s="137"/>
      <c r="M20" s="137"/>
    </row>
  </sheetData>
  <sheetProtection password="CF4A" sheet="1" formatCells="0" formatColumns="0" formatRows="0"/>
  <mergeCells count="16">
    <mergeCell ref="A2:M2"/>
    <mergeCell ref="A3:D3"/>
    <mergeCell ref="D4:D7"/>
    <mergeCell ref="E4:E7"/>
    <mergeCell ref="F4:F7"/>
    <mergeCell ref="K4:M4"/>
    <mergeCell ref="G5:G7"/>
    <mergeCell ref="K5:K7"/>
    <mergeCell ref="M5:M7"/>
    <mergeCell ref="A6:A7"/>
    <mergeCell ref="B6:B7"/>
    <mergeCell ref="C6:C7"/>
    <mergeCell ref="H6:H7"/>
    <mergeCell ref="I6:I7"/>
    <mergeCell ref="J6:J7"/>
    <mergeCell ref="L6:L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5"/>
  <sheetViews>
    <sheetView showGridLines="0" showZeros="0" tabSelected="1" zoomScalePageLayoutView="0" workbookViewId="0" topLeftCell="A1">
      <selection activeCell="J14" sqref="J14"/>
    </sheetView>
  </sheetViews>
  <sheetFormatPr defaultColWidth="9.00390625" defaultRowHeight="14.25"/>
  <cols>
    <col min="1" max="1" width="3.375" style="139" customWidth="1"/>
    <col min="2" max="2" width="3.25390625" style="139" customWidth="1"/>
    <col min="3" max="3" width="13.75390625" style="139" customWidth="1"/>
    <col min="4" max="4" width="4.125" style="139" customWidth="1"/>
    <col min="5" max="5" width="4.25390625" style="139" customWidth="1"/>
    <col min="6" max="6" width="17.875" style="139" customWidth="1"/>
    <col min="7" max="7" width="23.375" style="139" customWidth="1"/>
    <col min="8" max="10" width="14.125" style="139" bestFit="1" customWidth="1"/>
    <col min="11" max="11" width="25.75390625" style="139" bestFit="1" customWidth="1"/>
    <col min="12" max="12" width="8.00390625" style="139" bestFit="1" customWidth="1"/>
    <col min="13" max="13" width="22.25390625" style="139" bestFit="1" customWidth="1"/>
    <col min="14" max="14" width="18.625" style="139" bestFit="1" customWidth="1"/>
    <col min="15" max="16" width="9.625" style="139" bestFit="1" customWidth="1"/>
    <col min="17" max="17" width="14.125" style="139" bestFit="1" customWidth="1"/>
    <col min="18" max="18" width="11.375" style="139" customWidth="1"/>
    <col min="19" max="16384" width="9.00390625" style="139" customWidth="1"/>
  </cols>
  <sheetData>
    <row r="1" ht="21" customHeight="1">
      <c r="R1" s="140"/>
    </row>
    <row r="2" spans="1:18" ht="27.75" customHeight="1">
      <c r="A2" s="253" t="s">
        <v>294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</row>
    <row r="3" spans="1:18" ht="21.75" customHeight="1">
      <c r="A3" s="254" t="s">
        <v>128</v>
      </c>
      <c r="B3" s="255"/>
      <c r="C3" s="255"/>
      <c r="R3" s="140" t="s">
        <v>107</v>
      </c>
    </row>
    <row r="4" spans="1:18" ht="36.75" customHeight="1">
      <c r="A4" s="256" t="s">
        <v>108</v>
      </c>
      <c r="B4" s="256"/>
      <c r="C4" s="256"/>
      <c r="D4" s="257" t="s">
        <v>109</v>
      </c>
      <c r="E4" s="257"/>
      <c r="F4" s="257"/>
      <c r="G4" s="258" t="s">
        <v>110</v>
      </c>
      <c r="H4" s="257" t="s">
        <v>111</v>
      </c>
      <c r="I4" s="250" t="s">
        <v>112</v>
      </c>
      <c r="J4" s="250"/>
      <c r="K4" s="250"/>
      <c r="L4" s="250"/>
      <c r="M4" s="250"/>
      <c r="N4" s="250"/>
      <c r="O4" s="250" t="s">
        <v>100</v>
      </c>
      <c r="P4" s="250" t="s">
        <v>20</v>
      </c>
      <c r="Q4" s="250" t="s">
        <v>113</v>
      </c>
      <c r="R4" s="250" t="s">
        <v>114</v>
      </c>
    </row>
    <row r="5" spans="1:18" ht="14.25" customHeight="1">
      <c r="A5" s="256" t="s">
        <v>115</v>
      </c>
      <c r="B5" s="256" t="s">
        <v>116</v>
      </c>
      <c r="C5" s="256" t="s">
        <v>117</v>
      </c>
      <c r="D5" s="257" t="s">
        <v>115</v>
      </c>
      <c r="E5" s="257" t="s">
        <v>116</v>
      </c>
      <c r="F5" s="257" t="s">
        <v>117</v>
      </c>
      <c r="G5" s="259"/>
      <c r="H5" s="257"/>
      <c r="I5" s="250" t="s">
        <v>48</v>
      </c>
      <c r="J5" s="251" t="s">
        <v>118</v>
      </c>
      <c r="K5" s="251" t="s">
        <v>63</v>
      </c>
      <c r="L5" s="251" t="s">
        <v>21</v>
      </c>
      <c r="M5" s="251" t="s">
        <v>119</v>
      </c>
      <c r="N5" s="251" t="s">
        <v>23</v>
      </c>
      <c r="O5" s="250"/>
      <c r="P5" s="250"/>
      <c r="Q5" s="250"/>
      <c r="R5" s="250"/>
    </row>
    <row r="6" spans="1:18" ht="65.25" customHeight="1">
      <c r="A6" s="256"/>
      <c r="B6" s="256"/>
      <c r="C6" s="256"/>
      <c r="D6" s="257"/>
      <c r="E6" s="257"/>
      <c r="F6" s="257"/>
      <c r="G6" s="260"/>
      <c r="H6" s="257"/>
      <c r="I6" s="250"/>
      <c r="J6" s="252"/>
      <c r="K6" s="252"/>
      <c r="L6" s="252"/>
      <c r="M6" s="252"/>
      <c r="N6" s="252"/>
      <c r="O6" s="250"/>
      <c r="P6" s="250"/>
      <c r="Q6" s="250"/>
      <c r="R6" s="250"/>
    </row>
    <row r="7" spans="1:18" ht="25.5" customHeight="1">
      <c r="A7" s="141" t="s">
        <v>120</v>
      </c>
      <c r="B7" s="141" t="s">
        <v>120</v>
      </c>
      <c r="C7" s="141" t="s">
        <v>120</v>
      </c>
      <c r="D7" s="141" t="s">
        <v>120</v>
      </c>
      <c r="E7" s="141" t="s">
        <v>120</v>
      </c>
      <c r="F7" s="141" t="s">
        <v>120</v>
      </c>
      <c r="G7" s="141" t="s">
        <v>120</v>
      </c>
      <c r="H7" s="141">
        <v>1</v>
      </c>
      <c r="I7" s="141">
        <v>2</v>
      </c>
      <c r="J7" s="141">
        <v>3</v>
      </c>
      <c r="K7" s="141">
        <v>4</v>
      </c>
      <c r="L7" s="141">
        <v>5</v>
      </c>
      <c r="M7" s="141">
        <v>6</v>
      </c>
      <c r="N7" s="141">
        <v>7</v>
      </c>
      <c r="O7" s="141">
        <v>8</v>
      </c>
      <c r="P7" s="141">
        <v>9</v>
      </c>
      <c r="Q7" s="141">
        <v>10</v>
      </c>
      <c r="R7" s="141">
        <v>11</v>
      </c>
    </row>
    <row r="8" spans="1:18" s="144" customFormat="1" ht="24" customHeight="1">
      <c r="A8" s="142"/>
      <c r="B8" s="142"/>
      <c r="C8" s="142"/>
      <c r="D8" s="142"/>
      <c r="E8" s="142"/>
      <c r="F8" s="142"/>
      <c r="G8" s="142" t="s">
        <v>6</v>
      </c>
      <c r="H8" s="143">
        <f>SUM(H9)</f>
        <v>382381259</v>
      </c>
      <c r="I8" s="143">
        <f aca="true" t="shared" si="0" ref="I8:Q8">SUM(I9)</f>
        <v>182691179</v>
      </c>
      <c r="J8" s="143">
        <f t="shared" si="0"/>
        <v>179681179</v>
      </c>
      <c r="K8" s="143">
        <f t="shared" si="0"/>
        <v>3010000</v>
      </c>
      <c r="L8" s="143">
        <f t="shared" si="0"/>
        <v>0</v>
      </c>
      <c r="M8" s="143">
        <f t="shared" si="0"/>
        <v>0</v>
      </c>
      <c r="N8" s="143">
        <f t="shared" si="0"/>
        <v>0</v>
      </c>
      <c r="O8" s="143">
        <f t="shared" si="0"/>
        <v>0</v>
      </c>
      <c r="P8" s="143">
        <f t="shared" si="0"/>
        <v>0</v>
      </c>
      <c r="Q8" s="143">
        <f t="shared" si="0"/>
        <v>199690080</v>
      </c>
      <c r="R8" s="143"/>
    </row>
    <row r="9" spans="1:18" s="145" customFormat="1" ht="24" customHeight="1">
      <c r="A9" s="142"/>
      <c r="B9" s="142"/>
      <c r="C9" s="142"/>
      <c r="D9" s="142"/>
      <c r="E9" s="142"/>
      <c r="F9" s="142"/>
      <c r="G9" s="142" t="s">
        <v>129</v>
      </c>
      <c r="H9" s="143">
        <f>SUM(I9,O9:R9)</f>
        <v>382381259</v>
      </c>
      <c r="I9" s="143">
        <f>SUM(J9:N9)</f>
        <v>182691179</v>
      </c>
      <c r="J9" s="143">
        <f>SUM(J10)</f>
        <v>179681179</v>
      </c>
      <c r="K9" s="143">
        <f aca="true" t="shared" si="1" ref="K9:R9">SUM(K10)</f>
        <v>3010000</v>
      </c>
      <c r="L9" s="143">
        <f t="shared" si="1"/>
        <v>0</v>
      </c>
      <c r="M9" s="143">
        <f t="shared" si="1"/>
        <v>0</v>
      </c>
      <c r="N9" s="143">
        <f t="shared" si="1"/>
        <v>0</v>
      </c>
      <c r="O9" s="143">
        <f t="shared" si="1"/>
        <v>0</v>
      </c>
      <c r="P9" s="143">
        <f t="shared" si="1"/>
        <v>0</v>
      </c>
      <c r="Q9" s="143">
        <f t="shared" si="1"/>
        <v>199690080</v>
      </c>
      <c r="R9" s="143">
        <f t="shared" si="1"/>
        <v>0</v>
      </c>
    </row>
    <row r="10" spans="1:18" s="145" customFormat="1" ht="24" customHeight="1">
      <c r="A10" s="142"/>
      <c r="B10" s="142"/>
      <c r="C10" s="142"/>
      <c r="D10" s="142"/>
      <c r="E10" s="142"/>
      <c r="F10" s="142"/>
      <c r="G10" s="142" t="s">
        <v>131</v>
      </c>
      <c r="H10" s="143">
        <f>SUM(I10,O10:R10)</f>
        <v>382381259</v>
      </c>
      <c r="I10" s="143">
        <f>SUM(J10:N10)</f>
        <v>182691179</v>
      </c>
      <c r="J10" s="143">
        <f aca="true" t="shared" si="2" ref="J10:R10">SUM(J11:J45)</f>
        <v>179681179</v>
      </c>
      <c r="K10" s="143">
        <f t="shared" si="2"/>
        <v>3010000</v>
      </c>
      <c r="L10" s="143">
        <f t="shared" si="2"/>
        <v>0</v>
      </c>
      <c r="M10" s="143">
        <f t="shared" si="2"/>
        <v>0</v>
      </c>
      <c r="N10" s="143">
        <f t="shared" si="2"/>
        <v>0</v>
      </c>
      <c r="O10" s="143">
        <f t="shared" si="2"/>
        <v>0</v>
      </c>
      <c r="P10" s="143">
        <f t="shared" si="2"/>
        <v>0</v>
      </c>
      <c r="Q10" s="143">
        <f t="shared" si="2"/>
        <v>199690080</v>
      </c>
      <c r="R10" s="143">
        <f t="shared" si="2"/>
        <v>0</v>
      </c>
    </row>
    <row r="11" spans="1:18" s="145" customFormat="1" ht="24" customHeight="1">
      <c r="A11" s="146" t="s">
        <v>151</v>
      </c>
      <c r="B11" s="146" t="s">
        <v>147</v>
      </c>
      <c r="C11" s="146" t="s">
        <v>152</v>
      </c>
      <c r="D11" s="146" t="s">
        <v>153</v>
      </c>
      <c r="E11" s="146" t="s">
        <v>147</v>
      </c>
      <c r="F11" s="146" t="s">
        <v>154</v>
      </c>
      <c r="G11" s="146" t="s">
        <v>155</v>
      </c>
      <c r="H11" s="147">
        <v>49651992</v>
      </c>
      <c r="I11" s="147">
        <v>49651992</v>
      </c>
      <c r="J11" s="147">
        <v>49651992</v>
      </c>
      <c r="K11" s="147">
        <v>0</v>
      </c>
      <c r="L11" s="147">
        <v>0</v>
      </c>
      <c r="M11" s="147">
        <v>0</v>
      </c>
      <c r="N11" s="147">
        <v>0</v>
      </c>
      <c r="O11" s="147">
        <v>0</v>
      </c>
      <c r="P11" s="147">
        <v>0</v>
      </c>
      <c r="Q11" s="147">
        <v>0</v>
      </c>
      <c r="R11" s="147">
        <v>0</v>
      </c>
    </row>
    <row r="12" spans="1:18" s="145" customFormat="1" ht="24" customHeight="1">
      <c r="A12" s="146" t="s">
        <v>151</v>
      </c>
      <c r="B12" s="146" t="s">
        <v>134</v>
      </c>
      <c r="C12" s="146" t="s">
        <v>156</v>
      </c>
      <c r="D12" s="146" t="s">
        <v>153</v>
      </c>
      <c r="E12" s="146" t="s">
        <v>147</v>
      </c>
      <c r="F12" s="146" t="s">
        <v>154</v>
      </c>
      <c r="G12" s="146" t="s">
        <v>155</v>
      </c>
      <c r="H12" s="147">
        <v>68765026</v>
      </c>
      <c r="I12" s="147">
        <v>6669436</v>
      </c>
      <c r="J12" s="147">
        <v>6669436</v>
      </c>
      <c r="K12" s="147">
        <v>0</v>
      </c>
      <c r="L12" s="147">
        <v>0</v>
      </c>
      <c r="M12" s="147">
        <v>0</v>
      </c>
      <c r="N12" s="147">
        <v>0</v>
      </c>
      <c r="O12" s="147">
        <v>0</v>
      </c>
      <c r="P12" s="147">
        <v>0</v>
      </c>
      <c r="Q12" s="147">
        <v>62095590</v>
      </c>
      <c r="R12" s="147">
        <v>0</v>
      </c>
    </row>
    <row r="13" spans="1:18" s="145" customFormat="1" ht="24" customHeight="1">
      <c r="A13" s="146" t="s">
        <v>151</v>
      </c>
      <c r="B13" s="146" t="s">
        <v>144</v>
      </c>
      <c r="C13" s="146" t="s">
        <v>157</v>
      </c>
      <c r="D13" s="146" t="s">
        <v>153</v>
      </c>
      <c r="E13" s="146" t="s">
        <v>147</v>
      </c>
      <c r="F13" s="146" t="s">
        <v>154</v>
      </c>
      <c r="G13" s="146" t="s">
        <v>155</v>
      </c>
      <c r="H13" s="147">
        <v>8903413</v>
      </c>
      <c r="I13" s="147">
        <v>2437454</v>
      </c>
      <c r="J13" s="147">
        <v>2437454</v>
      </c>
      <c r="K13" s="147">
        <v>0</v>
      </c>
      <c r="L13" s="147">
        <v>0</v>
      </c>
      <c r="M13" s="147">
        <v>0</v>
      </c>
      <c r="N13" s="147">
        <v>0</v>
      </c>
      <c r="O13" s="147">
        <v>0</v>
      </c>
      <c r="P13" s="147">
        <v>0</v>
      </c>
      <c r="Q13" s="147">
        <v>6465959</v>
      </c>
      <c r="R13" s="147">
        <v>0</v>
      </c>
    </row>
    <row r="14" spans="1:18" s="145" customFormat="1" ht="24" customHeight="1">
      <c r="A14" s="146" t="s">
        <v>151</v>
      </c>
      <c r="B14" s="146" t="s">
        <v>158</v>
      </c>
      <c r="C14" s="146" t="s">
        <v>159</v>
      </c>
      <c r="D14" s="146" t="s">
        <v>153</v>
      </c>
      <c r="E14" s="146" t="s">
        <v>147</v>
      </c>
      <c r="F14" s="146" t="s">
        <v>154</v>
      </c>
      <c r="G14" s="146" t="s">
        <v>155</v>
      </c>
      <c r="H14" s="147">
        <v>30548211</v>
      </c>
      <c r="I14" s="147">
        <v>30548211</v>
      </c>
      <c r="J14" s="147">
        <v>30548211</v>
      </c>
      <c r="K14" s="147">
        <v>0</v>
      </c>
      <c r="L14" s="147">
        <v>0</v>
      </c>
      <c r="M14" s="147">
        <v>0</v>
      </c>
      <c r="N14" s="147">
        <v>0</v>
      </c>
      <c r="O14" s="147">
        <v>0</v>
      </c>
      <c r="P14" s="147">
        <v>0</v>
      </c>
      <c r="Q14" s="147">
        <v>0</v>
      </c>
      <c r="R14" s="147">
        <v>0</v>
      </c>
    </row>
    <row r="15" spans="1:18" s="145" customFormat="1" ht="24" customHeight="1">
      <c r="A15" s="146" t="s">
        <v>151</v>
      </c>
      <c r="B15" s="146" t="s">
        <v>160</v>
      </c>
      <c r="C15" s="146" t="s">
        <v>161</v>
      </c>
      <c r="D15" s="146" t="s">
        <v>153</v>
      </c>
      <c r="E15" s="146" t="s">
        <v>147</v>
      </c>
      <c r="F15" s="146" t="s">
        <v>154</v>
      </c>
      <c r="G15" s="146" t="s">
        <v>155</v>
      </c>
      <c r="H15" s="147">
        <v>16042939</v>
      </c>
      <c r="I15" s="147">
        <v>16042939</v>
      </c>
      <c r="J15" s="147">
        <v>16042939</v>
      </c>
      <c r="K15" s="147">
        <v>0</v>
      </c>
      <c r="L15" s="147">
        <v>0</v>
      </c>
      <c r="M15" s="147">
        <v>0</v>
      </c>
      <c r="N15" s="147">
        <v>0</v>
      </c>
      <c r="O15" s="147">
        <v>0</v>
      </c>
      <c r="P15" s="147">
        <v>0</v>
      </c>
      <c r="Q15" s="147">
        <v>0</v>
      </c>
      <c r="R15" s="147">
        <v>0</v>
      </c>
    </row>
    <row r="16" spans="1:18" s="145" customFormat="1" ht="24" customHeight="1">
      <c r="A16" s="146" t="s">
        <v>151</v>
      </c>
      <c r="B16" s="146" t="s">
        <v>142</v>
      </c>
      <c r="C16" s="146" t="s">
        <v>162</v>
      </c>
      <c r="D16" s="146" t="s">
        <v>153</v>
      </c>
      <c r="E16" s="146" t="s">
        <v>147</v>
      </c>
      <c r="F16" s="146" t="s">
        <v>154</v>
      </c>
      <c r="G16" s="146" t="s">
        <v>155</v>
      </c>
      <c r="H16" s="147">
        <v>3759472</v>
      </c>
      <c r="I16" s="147">
        <v>3759472</v>
      </c>
      <c r="J16" s="147">
        <v>3759472</v>
      </c>
      <c r="K16" s="147">
        <v>0</v>
      </c>
      <c r="L16" s="147">
        <v>0</v>
      </c>
      <c r="M16" s="147">
        <v>0</v>
      </c>
      <c r="N16" s="147">
        <v>0</v>
      </c>
      <c r="O16" s="147">
        <v>0</v>
      </c>
      <c r="P16" s="147">
        <v>0</v>
      </c>
      <c r="Q16" s="147">
        <v>0</v>
      </c>
      <c r="R16" s="147">
        <v>0</v>
      </c>
    </row>
    <row r="17" spans="1:18" s="145" customFormat="1" ht="24" customHeight="1">
      <c r="A17" s="146" t="s">
        <v>151</v>
      </c>
      <c r="B17" s="146" t="s">
        <v>163</v>
      </c>
      <c r="C17" s="146" t="s">
        <v>164</v>
      </c>
      <c r="D17" s="146" t="s">
        <v>153</v>
      </c>
      <c r="E17" s="146" t="s">
        <v>147</v>
      </c>
      <c r="F17" s="146" t="s">
        <v>154</v>
      </c>
      <c r="G17" s="146" t="s">
        <v>155</v>
      </c>
      <c r="H17" s="147">
        <v>8758709</v>
      </c>
      <c r="I17" s="147">
        <v>5007362</v>
      </c>
      <c r="J17" s="147">
        <v>5007362</v>
      </c>
      <c r="K17" s="147">
        <v>0</v>
      </c>
      <c r="L17" s="147">
        <v>0</v>
      </c>
      <c r="M17" s="147">
        <v>0</v>
      </c>
      <c r="N17" s="147">
        <v>0</v>
      </c>
      <c r="O17" s="147">
        <v>0</v>
      </c>
      <c r="P17" s="147">
        <v>0</v>
      </c>
      <c r="Q17" s="147">
        <v>3751347</v>
      </c>
      <c r="R17" s="147">
        <v>0</v>
      </c>
    </row>
    <row r="18" spans="1:18" s="145" customFormat="1" ht="24" customHeight="1">
      <c r="A18" s="146" t="s">
        <v>151</v>
      </c>
      <c r="B18" s="146" t="s">
        <v>165</v>
      </c>
      <c r="C18" s="146" t="s">
        <v>166</v>
      </c>
      <c r="D18" s="146" t="s">
        <v>153</v>
      </c>
      <c r="E18" s="146" t="s">
        <v>147</v>
      </c>
      <c r="F18" s="146" t="s">
        <v>154</v>
      </c>
      <c r="G18" s="146" t="s">
        <v>155</v>
      </c>
      <c r="H18" s="147">
        <v>9625764</v>
      </c>
      <c r="I18" s="147">
        <v>9625764</v>
      </c>
      <c r="J18" s="147">
        <v>9625764</v>
      </c>
      <c r="K18" s="147">
        <v>0</v>
      </c>
      <c r="L18" s="147">
        <v>0</v>
      </c>
      <c r="M18" s="147">
        <v>0</v>
      </c>
      <c r="N18" s="147">
        <v>0</v>
      </c>
      <c r="O18" s="147">
        <v>0</v>
      </c>
      <c r="P18" s="147">
        <v>0</v>
      </c>
      <c r="Q18" s="147">
        <v>0</v>
      </c>
      <c r="R18" s="147">
        <v>0</v>
      </c>
    </row>
    <row r="19" spans="1:18" s="145" customFormat="1" ht="24" customHeight="1">
      <c r="A19" s="146" t="s">
        <v>151</v>
      </c>
      <c r="B19" s="146" t="s">
        <v>167</v>
      </c>
      <c r="C19" s="146" t="s">
        <v>168</v>
      </c>
      <c r="D19" s="146" t="s">
        <v>153</v>
      </c>
      <c r="E19" s="146" t="s">
        <v>147</v>
      </c>
      <c r="F19" s="146" t="s">
        <v>154</v>
      </c>
      <c r="G19" s="146" t="s">
        <v>155</v>
      </c>
      <c r="H19" s="147">
        <v>75080504</v>
      </c>
      <c r="I19" s="147">
        <v>0</v>
      </c>
      <c r="J19" s="147">
        <v>0</v>
      </c>
      <c r="K19" s="147">
        <v>0</v>
      </c>
      <c r="L19" s="147">
        <v>0</v>
      </c>
      <c r="M19" s="147">
        <v>0</v>
      </c>
      <c r="N19" s="147">
        <v>0</v>
      </c>
      <c r="O19" s="147">
        <v>0</v>
      </c>
      <c r="P19" s="147">
        <v>0</v>
      </c>
      <c r="Q19" s="147">
        <v>75080504</v>
      </c>
      <c r="R19" s="147">
        <v>0</v>
      </c>
    </row>
    <row r="20" spans="1:18" s="145" customFormat="1" ht="24" customHeight="1">
      <c r="A20" s="146" t="s">
        <v>169</v>
      </c>
      <c r="B20" s="146" t="s">
        <v>147</v>
      </c>
      <c r="C20" s="146" t="s">
        <v>170</v>
      </c>
      <c r="D20" s="146" t="s">
        <v>153</v>
      </c>
      <c r="E20" s="146" t="s">
        <v>134</v>
      </c>
      <c r="F20" s="146" t="s">
        <v>47</v>
      </c>
      <c r="G20" s="146" t="s">
        <v>155</v>
      </c>
      <c r="H20" s="147">
        <v>5100000</v>
      </c>
      <c r="I20" s="147">
        <v>4900000</v>
      </c>
      <c r="J20" s="147">
        <v>3800000</v>
      </c>
      <c r="K20" s="147">
        <v>1100000</v>
      </c>
      <c r="L20" s="147">
        <v>0</v>
      </c>
      <c r="M20" s="147">
        <v>0</v>
      </c>
      <c r="N20" s="147">
        <v>0</v>
      </c>
      <c r="O20" s="147">
        <v>0</v>
      </c>
      <c r="P20" s="147">
        <v>0</v>
      </c>
      <c r="Q20" s="147">
        <v>200000</v>
      </c>
      <c r="R20" s="147">
        <v>0</v>
      </c>
    </row>
    <row r="21" spans="1:18" s="145" customFormat="1" ht="24" customHeight="1">
      <c r="A21" s="146" t="s">
        <v>169</v>
      </c>
      <c r="B21" s="146" t="s">
        <v>134</v>
      </c>
      <c r="C21" s="146" t="s">
        <v>171</v>
      </c>
      <c r="D21" s="146" t="s">
        <v>153</v>
      </c>
      <c r="E21" s="146" t="s">
        <v>134</v>
      </c>
      <c r="F21" s="146" t="s">
        <v>47</v>
      </c>
      <c r="G21" s="146" t="s">
        <v>155</v>
      </c>
      <c r="H21" s="147">
        <v>3000000</v>
      </c>
      <c r="I21" s="147">
        <v>3000000</v>
      </c>
      <c r="J21" s="147">
        <v>3000000</v>
      </c>
      <c r="K21" s="147">
        <v>0</v>
      </c>
      <c r="L21" s="147">
        <v>0</v>
      </c>
      <c r="M21" s="147">
        <v>0</v>
      </c>
      <c r="N21" s="147">
        <v>0</v>
      </c>
      <c r="O21" s="147">
        <v>0</v>
      </c>
      <c r="P21" s="147">
        <v>0</v>
      </c>
      <c r="Q21" s="147">
        <v>0</v>
      </c>
      <c r="R21" s="147">
        <v>0</v>
      </c>
    </row>
    <row r="22" spans="1:18" s="145" customFormat="1" ht="24" customHeight="1">
      <c r="A22" s="146" t="s">
        <v>169</v>
      </c>
      <c r="B22" s="146" t="s">
        <v>144</v>
      </c>
      <c r="C22" s="146" t="s">
        <v>172</v>
      </c>
      <c r="D22" s="146" t="s">
        <v>153</v>
      </c>
      <c r="E22" s="146" t="s">
        <v>134</v>
      </c>
      <c r="F22" s="146" t="s">
        <v>47</v>
      </c>
      <c r="G22" s="146" t="s">
        <v>155</v>
      </c>
      <c r="H22" s="147">
        <v>600000</v>
      </c>
      <c r="I22" s="147">
        <v>600000</v>
      </c>
      <c r="J22" s="147">
        <v>600000</v>
      </c>
      <c r="K22" s="147">
        <v>0</v>
      </c>
      <c r="L22" s="147">
        <v>0</v>
      </c>
      <c r="M22" s="147">
        <v>0</v>
      </c>
      <c r="N22" s="147">
        <v>0</v>
      </c>
      <c r="O22" s="147">
        <v>0</v>
      </c>
      <c r="P22" s="147">
        <v>0</v>
      </c>
      <c r="Q22" s="147">
        <v>0</v>
      </c>
      <c r="R22" s="147">
        <v>0</v>
      </c>
    </row>
    <row r="23" spans="1:18" s="145" customFormat="1" ht="24" customHeight="1">
      <c r="A23" s="146" t="s">
        <v>169</v>
      </c>
      <c r="B23" s="146" t="s">
        <v>135</v>
      </c>
      <c r="C23" s="146" t="s">
        <v>173</v>
      </c>
      <c r="D23" s="146" t="s">
        <v>153</v>
      </c>
      <c r="E23" s="146" t="s">
        <v>134</v>
      </c>
      <c r="F23" s="146" t="s">
        <v>47</v>
      </c>
      <c r="G23" s="146" t="s">
        <v>155</v>
      </c>
      <c r="H23" s="147">
        <v>3700000</v>
      </c>
      <c r="I23" s="147">
        <v>3500000</v>
      </c>
      <c r="J23" s="147">
        <v>3500000</v>
      </c>
      <c r="K23" s="147">
        <v>0</v>
      </c>
      <c r="L23" s="147">
        <v>0</v>
      </c>
      <c r="M23" s="147">
        <v>0</v>
      </c>
      <c r="N23" s="147">
        <v>0</v>
      </c>
      <c r="O23" s="147">
        <v>0</v>
      </c>
      <c r="P23" s="147">
        <v>0</v>
      </c>
      <c r="Q23" s="147">
        <v>200000</v>
      </c>
      <c r="R23" s="147">
        <v>0</v>
      </c>
    </row>
    <row r="24" spans="1:18" s="145" customFormat="1" ht="24" customHeight="1">
      <c r="A24" s="146" t="s">
        <v>169</v>
      </c>
      <c r="B24" s="146" t="s">
        <v>174</v>
      </c>
      <c r="C24" s="146" t="s">
        <v>175</v>
      </c>
      <c r="D24" s="146" t="s">
        <v>153</v>
      </c>
      <c r="E24" s="146" t="s">
        <v>134</v>
      </c>
      <c r="F24" s="146" t="s">
        <v>47</v>
      </c>
      <c r="G24" s="146" t="s">
        <v>155</v>
      </c>
      <c r="H24" s="147">
        <v>8200000</v>
      </c>
      <c r="I24" s="147">
        <v>8000000</v>
      </c>
      <c r="J24" s="147">
        <v>8000000</v>
      </c>
      <c r="K24" s="147">
        <v>0</v>
      </c>
      <c r="L24" s="147">
        <v>0</v>
      </c>
      <c r="M24" s="147">
        <v>0</v>
      </c>
      <c r="N24" s="147">
        <v>0</v>
      </c>
      <c r="O24" s="147">
        <v>0</v>
      </c>
      <c r="P24" s="147">
        <v>0</v>
      </c>
      <c r="Q24" s="147">
        <v>200000</v>
      </c>
      <c r="R24" s="147">
        <v>0</v>
      </c>
    </row>
    <row r="25" spans="1:18" s="145" customFormat="1" ht="24" customHeight="1">
      <c r="A25" s="146" t="s">
        <v>169</v>
      </c>
      <c r="B25" s="146" t="s">
        <v>158</v>
      </c>
      <c r="C25" s="146" t="s">
        <v>176</v>
      </c>
      <c r="D25" s="146" t="s">
        <v>153</v>
      </c>
      <c r="E25" s="146" t="s">
        <v>134</v>
      </c>
      <c r="F25" s="146" t="s">
        <v>47</v>
      </c>
      <c r="G25" s="146" t="s">
        <v>155</v>
      </c>
      <c r="H25" s="147">
        <v>1000000</v>
      </c>
      <c r="I25" s="147">
        <v>1000000</v>
      </c>
      <c r="J25" s="147">
        <v>1000000</v>
      </c>
      <c r="K25" s="147">
        <v>0</v>
      </c>
      <c r="L25" s="147">
        <v>0</v>
      </c>
      <c r="M25" s="147">
        <v>0</v>
      </c>
      <c r="N25" s="147">
        <v>0</v>
      </c>
      <c r="O25" s="147">
        <v>0</v>
      </c>
      <c r="P25" s="147">
        <v>0</v>
      </c>
      <c r="Q25" s="147">
        <v>0</v>
      </c>
      <c r="R25" s="147">
        <v>0</v>
      </c>
    </row>
    <row r="26" spans="1:18" s="145" customFormat="1" ht="24" customHeight="1">
      <c r="A26" s="146" t="s">
        <v>169</v>
      </c>
      <c r="B26" s="146" t="s">
        <v>177</v>
      </c>
      <c r="C26" s="146" t="s">
        <v>178</v>
      </c>
      <c r="D26" s="146" t="s">
        <v>153</v>
      </c>
      <c r="E26" s="146" t="s">
        <v>134</v>
      </c>
      <c r="F26" s="146" t="s">
        <v>47</v>
      </c>
      <c r="G26" s="146" t="s">
        <v>155</v>
      </c>
      <c r="H26" s="147">
        <v>6300000</v>
      </c>
      <c r="I26" s="147">
        <v>6000000</v>
      </c>
      <c r="J26" s="147">
        <v>6000000</v>
      </c>
      <c r="K26" s="147">
        <v>0</v>
      </c>
      <c r="L26" s="147">
        <v>0</v>
      </c>
      <c r="M26" s="147">
        <v>0</v>
      </c>
      <c r="N26" s="147">
        <v>0</v>
      </c>
      <c r="O26" s="147">
        <v>0</v>
      </c>
      <c r="P26" s="147">
        <v>0</v>
      </c>
      <c r="Q26" s="147">
        <v>300000</v>
      </c>
      <c r="R26" s="147">
        <v>0</v>
      </c>
    </row>
    <row r="27" spans="1:18" s="145" customFormat="1" ht="24" customHeight="1">
      <c r="A27" s="146" t="s">
        <v>169</v>
      </c>
      <c r="B27" s="146" t="s">
        <v>142</v>
      </c>
      <c r="C27" s="146" t="s">
        <v>179</v>
      </c>
      <c r="D27" s="146" t="s">
        <v>153</v>
      </c>
      <c r="E27" s="146" t="s">
        <v>134</v>
      </c>
      <c r="F27" s="146" t="s">
        <v>47</v>
      </c>
      <c r="G27" s="146" t="s">
        <v>155</v>
      </c>
      <c r="H27" s="147">
        <v>4710000</v>
      </c>
      <c r="I27" s="147">
        <v>4410000</v>
      </c>
      <c r="J27" s="147">
        <v>2500000</v>
      </c>
      <c r="K27" s="147">
        <v>1910000</v>
      </c>
      <c r="L27" s="147">
        <v>0</v>
      </c>
      <c r="M27" s="147">
        <v>0</v>
      </c>
      <c r="N27" s="147">
        <v>0</v>
      </c>
      <c r="O27" s="147">
        <v>0</v>
      </c>
      <c r="P27" s="147">
        <v>0</v>
      </c>
      <c r="Q27" s="147">
        <v>300000</v>
      </c>
      <c r="R27" s="147">
        <v>0</v>
      </c>
    </row>
    <row r="28" spans="1:18" s="145" customFormat="1" ht="24" customHeight="1">
      <c r="A28" s="146" t="s">
        <v>169</v>
      </c>
      <c r="B28" s="146" t="s">
        <v>163</v>
      </c>
      <c r="C28" s="146" t="s">
        <v>180</v>
      </c>
      <c r="D28" s="146" t="s">
        <v>153</v>
      </c>
      <c r="E28" s="146" t="s">
        <v>134</v>
      </c>
      <c r="F28" s="146" t="s">
        <v>47</v>
      </c>
      <c r="G28" s="146" t="s">
        <v>155</v>
      </c>
      <c r="H28" s="147">
        <v>1580000</v>
      </c>
      <c r="I28" s="147">
        <v>0</v>
      </c>
      <c r="J28" s="147">
        <v>0</v>
      </c>
      <c r="K28" s="147">
        <v>0</v>
      </c>
      <c r="L28" s="147">
        <v>0</v>
      </c>
      <c r="M28" s="147">
        <v>0</v>
      </c>
      <c r="N28" s="147">
        <v>0</v>
      </c>
      <c r="O28" s="147">
        <v>0</v>
      </c>
      <c r="P28" s="147">
        <v>0</v>
      </c>
      <c r="Q28" s="147">
        <v>1580000</v>
      </c>
      <c r="R28" s="147">
        <v>0</v>
      </c>
    </row>
    <row r="29" spans="1:18" s="145" customFormat="1" ht="24" customHeight="1">
      <c r="A29" s="146" t="s">
        <v>169</v>
      </c>
      <c r="B29" s="146" t="s">
        <v>165</v>
      </c>
      <c r="C29" s="146" t="s">
        <v>216</v>
      </c>
      <c r="D29" s="146" t="s">
        <v>215</v>
      </c>
      <c r="E29" s="146" t="s">
        <v>177</v>
      </c>
      <c r="F29" s="146" t="s">
        <v>216</v>
      </c>
      <c r="G29" s="146" t="s">
        <v>155</v>
      </c>
      <c r="H29" s="147">
        <v>200000</v>
      </c>
      <c r="I29" s="147">
        <v>0</v>
      </c>
      <c r="J29" s="147">
        <v>0</v>
      </c>
      <c r="K29" s="147">
        <v>0</v>
      </c>
      <c r="L29" s="147">
        <v>0</v>
      </c>
      <c r="M29" s="147">
        <v>0</v>
      </c>
      <c r="N29" s="147">
        <v>0</v>
      </c>
      <c r="O29" s="147">
        <v>0</v>
      </c>
      <c r="P29" s="147">
        <v>0</v>
      </c>
      <c r="Q29" s="147">
        <v>200000</v>
      </c>
      <c r="R29" s="147">
        <v>0</v>
      </c>
    </row>
    <row r="30" spans="1:18" s="145" customFormat="1" ht="24" customHeight="1">
      <c r="A30" s="146" t="s">
        <v>169</v>
      </c>
      <c r="B30" s="146" t="s">
        <v>181</v>
      </c>
      <c r="C30" s="146" t="s">
        <v>182</v>
      </c>
      <c r="D30" s="146" t="s">
        <v>153</v>
      </c>
      <c r="E30" s="146" t="s">
        <v>134</v>
      </c>
      <c r="F30" s="146" t="s">
        <v>47</v>
      </c>
      <c r="G30" s="146" t="s">
        <v>155</v>
      </c>
      <c r="H30" s="147">
        <v>2200000</v>
      </c>
      <c r="I30" s="147">
        <v>2200000</v>
      </c>
      <c r="J30" s="147">
        <v>2200000</v>
      </c>
      <c r="K30" s="147">
        <v>0</v>
      </c>
      <c r="L30" s="147">
        <v>0</v>
      </c>
      <c r="M30" s="147">
        <v>0</v>
      </c>
      <c r="N30" s="147">
        <v>0</v>
      </c>
      <c r="O30" s="147">
        <v>0</v>
      </c>
      <c r="P30" s="147">
        <v>0</v>
      </c>
      <c r="Q30" s="147">
        <v>0</v>
      </c>
      <c r="R30" s="147">
        <v>0</v>
      </c>
    </row>
    <row r="31" spans="1:18" s="145" customFormat="1" ht="24" customHeight="1">
      <c r="A31" s="146" t="s">
        <v>169</v>
      </c>
      <c r="B31" s="146" t="s">
        <v>183</v>
      </c>
      <c r="C31" s="146" t="s">
        <v>184</v>
      </c>
      <c r="D31" s="146" t="s">
        <v>153</v>
      </c>
      <c r="E31" s="146" t="s">
        <v>134</v>
      </c>
      <c r="F31" s="146" t="s">
        <v>47</v>
      </c>
      <c r="G31" s="146" t="s">
        <v>155</v>
      </c>
      <c r="H31" s="147">
        <v>2000000</v>
      </c>
      <c r="I31" s="147">
        <v>2000000</v>
      </c>
      <c r="J31" s="147">
        <v>2000000</v>
      </c>
      <c r="K31" s="147">
        <v>0</v>
      </c>
      <c r="L31" s="147">
        <v>0</v>
      </c>
      <c r="M31" s="147">
        <v>0</v>
      </c>
      <c r="N31" s="147">
        <v>0</v>
      </c>
      <c r="O31" s="147">
        <v>0</v>
      </c>
      <c r="P31" s="147">
        <v>0</v>
      </c>
      <c r="Q31" s="147">
        <v>0</v>
      </c>
      <c r="R31" s="147">
        <v>0</v>
      </c>
    </row>
    <row r="32" spans="1:18" s="145" customFormat="1" ht="24" customHeight="1">
      <c r="A32" s="146" t="s">
        <v>169</v>
      </c>
      <c r="B32" s="146" t="s">
        <v>185</v>
      </c>
      <c r="C32" s="146" t="s">
        <v>186</v>
      </c>
      <c r="D32" s="146" t="s">
        <v>153</v>
      </c>
      <c r="E32" s="146" t="s">
        <v>134</v>
      </c>
      <c r="F32" s="146" t="s">
        <v>47</v>
      </c>
      <c r="G32" s="146" t="s">
        <v>155</v>
      </c>
      <c r="H32" s="147">
        <v>550000</v>
      </c>
      <c r="I32" s="147">
        <v>0</v>
      </c>
      <c r="J32" s="147">
        <v>0</v>
      </c>
      <c r="K32" s="147">
        <v>0</v>
      </c>
      <c r="L32" s="147">
        <v>0</v>
      </c>
      <c r="M32" s="147">
        <v>0</v>
      </c>
      <c r="N32" s="147">
        <v>0</v>
      </c>
      <c r="O32" s="147">
        <v>0</v>
      </c>
      <c r="P32" s="147">
        <v>0</v>
      </c>
      <c r="Q32" s="147">
        <v>550000</v>
      </c>
      <c r="R32" s="147">
        <v>0</v>
      </c>
    </row>
    <row r="33" spans="1:18" s="145" customFormat="1" ht="24" customHeight="1">
      <c r="A33" s="146" t="s">
        <v>169</v>
      </c>
      <c r="B33" s="146" t="s">
        <v>217</v>
      </c>
      <c r="C33" s="146" t="s">
        <v>218</v>
      </c>
      <c r="D33" s="146" t="s">
        <v>215</v>
      </c>
      <c r="E33" s="146" t="s">
        <v>135</v>
      </c>
      <c r="F33" s="146" t="s">
        <v>219</v>
      </c>
      <c r="G33" s="146" t="s">
        <v>155</v>
      </c>
      <c r="H33" s="147">
        <v>357040</v>
      </c>
      <c r="I33" s="147">
        <v>0</v>
      </c>
      <c r="J33" s="147">
        <v>0</v>
      </c>
      <c r="K33" s="147">
        <v>0</v>
      </c>
      <c r="L33" s="147">
        <v>0</v>
      </c>
      <c r="M33" s="147">
        <v>0</v>
      </c>
      <c r="N33" s="147">
        <v>0</v>
      </c>
      <c r="O33" s="147">
        <v>0</v>
      </c>
      <c r="P33" s="147">
        <v>0</v>
      </c>
      <c r="Q33" s="147">
        <v>357040</v>
      </c>
      <c r="R33" s="147">
        <v>0</v>
      </c>
    </row>
    <row r="34" spans="1:18" s="145" customFormat="1" ht="24" customHeight="1">
      <c r="A34" s="146" t="s">
        <v>169</v>
      </c>
      <c r="B34" s="146" t="s">
        <v>187</v>
      </c>
      <c r="C34" s="146" t="s">
        <v>188</v>
      </c>
      <c r="D34" s="146" t="s">
        <v>153</v>
      </c>
      <c r="E34" s="146" t="s">
        <v>134</v>
      </c>
      <c r="F34" s="146" t="s">
        <v>47</v>
      </c>
      <c r="G34" s="146" t="s">
        <v>155</v>
      </c>
      <c r="H34" s="147">
        <v>1604304</v>
      </c>
      <c r="I34" s="147">
        <v>0</v>
      </c>
      <c r="J34" s="147">
        <v>0</v>
      </c>
      <c r="K34" s="147">
        <v>0</v>
      </c>
      <c r="L34" s="147">
        <v>0</v>
      </c>
      <c r="M34" s="147">
        <v>0</v>
      </c>
      <c r="N34" s="147">
        <v>0</v>
      </c>
      <c r="O34" s="147">
        <v>0</v>
      </c>
      <c r="P34" s="147">
        <v>0</v>
      </c>
      <c r="Q34" s="147">
        <v>1604304</v>
      </c>
      <c r="R34" s="147">
        <v>0</v>
      </c>
    </row>
    <row r="35" spans="1:18" s="145" customFormat="1" ht="24" customHeight="1">
      <c r="A35" s="146" t="s">
        <v>169</v>
      </c>
      <c r="B35" s="146" t="s">
        <v>189</v>
      </c>
      <c r="C35" s="146" t="s">
        <v>190</v>
      </c>
      <c r="D35" s="146" t="s">
        <v>153</v>
      </c>
      <c r="E35" s="146" t="s">
        <v>134</v>
      </c>
      <c r="F35" s="146" t="s">
        <v>47</v>
      </c>
      <c r="G35" s="146" t="s">
        <v>155</v>
      </c>
      <c r="H35" s="147">
        <v>1243148</v>
      </c>
      <c r="I35" s="147">
        <v>0</v>
      </c>
      <c r="J35" s="147">
        <v>0</v>
      </c>
      <c r="K35" s="147">
        <v>0</v>
      </c>
      <c r="L35" s="147">
        <v>0</v>
      </c>
      <c r="M35" s="147">
        <v>0</v>
      </c>
      <c r="N35" s="147">
        <v>0</v>
      </c>
      <c r="O35" s="147">
        <v>0</v>
      </c>
      <c r="P35" s="147">
        <v>0</v>
      </c>
      <c r="Q35" s="147">
        <v>1243148</v>
      </c>
      <c r="R35" s="147">
        <v>0</v>
      </c>
    </row>
    <row r="36" spans="1:18" s="145" customFormat="1" ht="24" customHeight="1">
      <c r="A36" s="146" t="s">
        <v>169</v>
      </c>
      <c r="B36" s="146" t="s">
        <v>191</v>
      </c>
      <c r="C36" s="146" t="s">
        <v>192</v>
      </c>
      <c r="D36" s="146" t="s">
        <v>153</v>
      </c>
      <c r="E36" s="146" t="s">
        <v>134</v>
      </c>
      <c r="F36" s="146" t="s">
        <v>47</v>
      </c>
      <c r="G36" s="146" t="s">
        <v>155</v>
      </c>
      <c r="H36" s="147">
        <v>780000</v>
      </c>
      <c r="I36" s="147">
        <v>245000</v>
      </c>
      <c r="J36" s="147">
        <v>245000</v>
      </c>
      <c r="K36" s="147">
        <v>0</v>
      </c>
      <c r="L36" s="147">
        <v>0</v>
      </c>
      <c r="M36" s="147">
        <v>0</v>
      </c>
      <c r="N36" s="147">
        <v>0</v>
      </c>
      <c r="O36" s="147">
        <v>0</v>
      </c>
      <c r="P36" s="147">
        <v>0</v>
      </c>
      <c r="Q36" s="147">
        <v>535000</v>
      </c>
      <c r="R36" s="147">
        <v>0</v>
      </c>
    </row>
    <row r="37" spans="1:18" s="145" customFormat="1" ht="24" customHeight="1">
      <c r="A37" s="146" t="s">
        <v>169</v>
      </c>
      <c r="B37" s="146" t="s">
        <v>167</v>
      </c>
      <c r="C37" s="146" t="s">
        <v>193</v>
      </c>
      <c r="D37" s="146" t="s">
        <v>153</v>
      </c>
      <c r="E37" s="146" t="s">
        <v>134</v>
      </c>
      <c r="F37" s="146" t="s">
        <v>47</v>
      </c>
      <c r="G37" s="146" t="s">
        <v>155</v>
      </c>
      <c r="H37" s="147">
        <v>394620</v>
      </c>
      <c r="I37" s="147">
        <v>172872</v>
      </c>
      <c r="J37" s="147">
        <v>172872</v>
      </c>
      <c r="K37" s="147">
        <v>0</v>
      </c>
      <c r="L37" s="147">
        <v>0</v>
      </c>
      <c r="M37" s="147">
        <v>0</v>
      </c>
      <c r="N37" s="147">
        <v>0</v>
      </c>
      <c r="O37" s="147">
        <v>0</v>
      </c>
      <c r="P37" s="147">
        <v>0</v>
      </c>
      <c r="Q37" s="147">
        <v>221748</v>
      </c>
      <c r="R37" s="147">
        <v>0</v>
      </c>
    </row>
    <row r="38" spans="1:18" s="145" customFormat="1" ht="24" customHeight="1">
      <c r="A38" s="146" t="s">
        <v>194</v>
      </c>
      <c r="B38" s="146" t="s">
        <v>147</v>
      </c>
      <c r="C38" s="146" t="s">
        <v>195</v>
      </c>
      <c r="D38" s="146" t="s">
        <v>196</v>
      </c>
      <c r="E38" s="146" t="s">
        <v>135</v>
      </c>
      <c r="F38" s="146" t="s">
        <v>197</v>
      </c>
      <c r="G38" s="146" t="s">
        <v>155</v>
      </c>
      <c r="H38" s="147">
        <v>796601</v>
      </c>
      <c r="I38" s="147">
        <v>796601</v>
      </c>
      <c r="J38" s="147">
        <v>796601</v>
      </c>
      <c r="K38" s="147">
        <v>0</v>
      </c>
      <c r="L38" s="147">
        <v>0</v>
      </c>
      <c r="M38" s="147">
        <v>0</v>
      </c>
      <c r="N38" s="147">
        <v>0</v>
      </c>
      <c r="O38" s="147">
        <v>0</v>
      </c>
      <c r="P38" s="147">
        <v>0</v>
      </c>
      <c r="Q38" s="147">
        <v>0</v>
      </c>
      <c r="R38" s="147">
        <v>0</v>
      </c>
    </row>
    <row r="39" spans="1:18" s="145" customFormat="1" ht="24" customHeight="1">
      <c r="A39" s="146" t="s">
        <v>194</v>
      </c>
      <c r="B39" s="146" t="s">
        <v>134</v>
      </c>
      <c r="C39" s="146" t="s">
        <v>198</v>
      </c>
      <c r="D39" s="146" t="s">
        <v>196</v>
      </c>
      <c r="E39" s="146" t="s">
        <v>135</v>
      </c>
      <c r="F39" s="146" t="s">
        <v>197</v>
      </c>
      <c r="G39" s="146" t="s">
        <v>155</v>
      </c>
      <c r="H39" s="147">
        <v>3666476</v>
      </c>
      <c r="I39" s="147">
        <v>2104076</v>
      </c>
      <c r="J39" s="147">
        <v>2104076</v>
      </c>
      <c r="K39" s="147">
        <v>0</v>
      </c>
      <c r="L39" s="147">
        <v>0</v>
      </c>
      <c r="M39" s="147">
        <v>0</v>
      </c>
      <c r="N39" s="147">
        <v>0</v>
      </c>
      <c r="O39" s="147">
        <v>0</v>
      </c>
      <c r="P39" s="147">
        <v>0</v>
      </c>
      <c r="Q39" s="147">
        <v>1562400</v>
      </c>
      <c r="R39" s="147">
        <v>0</v>
      </c>
    </row>
    <row r="40" spans="1:18" s="145" customFormat="1" ht="24" customHeight="1">
      <c r="A40" s="146" t="s">
        <v>194</v>
      </c>
      <c r="B40" s="146" t="s">
        <v>135</v>
      </c>
      <c r="C40" s="146" t="s">
        <v>199</v>
      </c>
      <c r="D40" s="146" t="s">
        <v>196</v>
      </c>
      <c r="E40" s="146" t="s">
        <v>147</v>
      </c>
      <c r="F40" s="146" t="s">
        <v>200</v>
      </c>
      <c r="G40" s="146" t="s">
        <v>155</v>
      </c>
      <c r="H40" s="147">
        <v>163040</v>
      </c>
      <c r="I40" s="147">
        <v>0</v>
      </c>
      <c r="J40" s="147">
        <v>0</v>
      </c>
      <c r="K40" s="147">
        <v>0</v>
      </c>
      <c r="L40" s="147">
        <v>0</v>
      </c>
      <c r="M40" s="147">
        <v>0</v>
      </c>
      <c r="N40" s="147">
        <v>0</v>
      </c>
      <c r="O40" s="147">
        <v>0</v>
      </c>
      <c r="P40" s="147">
        <v>0</v>
      </c>
      <c r="Q40" s="147">
        <v>163040</v>
      </c>
      <c r="R40" s="147">
        <v>0</v>
      </c>
    </row>
    <row r="41" spans="1:18" s="145" customFormat="1" ht="24" customHeight="1">
      <c r="A41" s="146" t="s">
        <v>194</v>
      </c>
      <c r="B41" s="146" t="s">
        <v>160</v>
      </c>
      <c r="C41" s="146" t="s">
        <v>201</v>
      </c>
      <c r="D41" s="146" t="s">
        <v>196</v>
      </c>
      <c r="E41" s="146" t="s">
        <v>134</v>
      </c>
      <c r="F41" s="146" t="s">
        <v>201</v>
      </c>
      <c r="G41" s="146" t="s">
        <v>155</v>
      </c>
      <c r="H41" s="147">
        <v>3080000</v>
      </c>
      <c r="I41" s="147">
        <v>0</v>
      </c>
      <c r="J41" s="147">
        <v>0</v>
      </c>
      <c r="K41" s="147">
        <v>0</v>
      </c>
      <c r="L41" s="147">
        <v>0</v>
      </c>
      <c r="M41" s="147">
        <v>0</v>
      </c>
      <c r="N41" s="147">
        <v>0</v>
      </c>
      <c r="O41" s="147">
        <v>0</v>
      </c>
      <c r="P41" s="147">
        <v>0</v>
      </c>
      <c r="Q41" s="147">
        <v>3080000</v>
      </c>
      <c r="R41" s="147">
        <v>0</v>
      </c>
    </row>
    <row r="42" spans="1:18" s="145" customFormat="1" ht="24" customHeight="1">
      <c r="A42" s="146" t="s">
        <v>194</v>
      </c>
      <c r="B42" s="146" t="s">
        <v>167</v>
      </c>
      <c r="C42" s="146" t="s">
        <v>202</v>
      </c>
      <c r="D42" s="146" t="s">
        <v>196</v>
      </c>
      <c r="E42" s="146" t="s">
        <v>167</v>
      </c>
      <c r="F42" s="146" t="s">
        <v>202</v>
      </c>
      <c r="G42" s="146" t="s">
        <v>155</v>
      </c>
      <c r="H42" s="147">
        <v>20000</v>
      </c>
      <c r="I42" s="147">
        <v>20000</v>
      </c>
      <c r="J42" s="147">
        <v>20000</v>
      </c>
      <c r="K42" s="147">
        <v>0</v>
      </c>
      <c r="L42" s="147">
        <v>0</v>
      </c>
      <c r="M42" s="147">
        <v>0</v>
      </c>
      <c r="N42" s="147">
        <v>0</v>
      </c>
      <c r="O42" s="147">
        <v>0</v>
      </c>
      <c r="P42" s="147">
        <v>0</v>
      </c>
      <c r="Q42" s="147">
        <v>0</v>
      </c>
      <c r="R42" s="147">
        <v>0</v>
      </c>
    </row>
    <row r="43" spans="1:18" s="145" customFormat="1" ht="24" customHeight="1">
      <c r="A43" s="146" t="s">
        <v>203</v>
      </c>
      <c r="B43" s="146" t="s">
        <v>147</v>
      </c>
      <c r="C43" s="146" t="s">
        <v>204</v>
      </c>
      <c r="D43" s="146" t="s">
        <v>205</v>
      </c>
      <c r="E43" s="146" t="s">
        <v>147</v>
      </c>
      <c r="F43" s="146" t="s">
        <v>206</v>
      </c>
      <c r="G43" s="146" t="s">
        <v>155</v>
      </c>
      <c r="H43" s="147">
        <v>40000000</v>
      </c>
      <c r="I43" s="147">
        <v>0</v>
      </c>
      <c r="J43" s="147">
        <v>0</v>
      </c>
      <c r="K43" s="147">
        <v>0</v>
      </c>
      <c r="L43" s="147">
        <v>0</v>
      </c>
      <c r="M43" s="147">
        <v>0</v>
      </c>
      <c r="N43" s="147">
        <v>0</v>
      </c>
      <c r="O43" s="147">
        <v>0</v>
      </c>
      <c r="P43" s="147">
        <v>0</v>
      </c>
      <c r="Q43" s="147">
        <v>40000000</v>
      </c>
      <c r="R43" s="147">
        <v>0</v>
      </c>
    </row>
    <row r="44" spans="1:18" s="145" customFormat="1" ht="24" customHeight="1">
      <c r="A44" s="146" t="s">
        <v>203</v>
      </c>
      <c r="B44" s="146" t="s">
        <v>158</v>
      </c>
      <c r="C44" s="146" t="s">
        <v>207</v>
      </c>
      <c r="D44" s="146" t="s">
        <v>205</v>
      </c>
      <c r="E44" s="146" t="s">
        <v>147</v>
      </c>
      <c r="F44" s="146" t="s">
        <v>206</v>
      </c>
      <c r="G44" s="146" t="s">
        <v>155</v>
      </c>
      <c r="H44" s="147">
        <v>10000000</v>
      </c>
      <c r="I44" s="147">
        <v>10000000</v>
      </c>
      <c r="J44" s="147">
        <v>10000000</v>
      </c>
      <c r="K44" s="147">
        <v>0</v>
      </c>
      <c r="L44" s="147">
        <v>0</v>
      </c>
      <c r="M44" s="147">
        <v>0</v>
      </c>
      <c r="N44" s="147">
        <v>0</v>
      </c>
      <c r="O44" s="147">
        <v>0</v>
      </c>
      <c r="P44" s="147">
        <v>0</v>
      </c>
      <c r="Q44" s="147">
        <v>0</v>
      </c>
      <c r="R44" s="147">
        <v>0</v>
      </c>
    </row>
    <row r="45" spans="1:18" s="145" customFormat="1" ht="24" customHeight="1">
      <c r="A45" s="146" t="s">
        <v>203</v>
      </c>
      <c r="B45" s="146" t="s">
        <v>167</v>
      </c>
      <c r="C45" s="146" t="s">
        <v>208</v>
      </c>
      <c r="D45" s="146" t="s">
        <v>205</v>
      </c>
      <c r="E45" s="146" t="s">
        <v>147</v>
      </c>
      <c r="F45" s="146" t="s">
        <v>206</v>
      </c>
      <c r="G45" s="146" t="s">
        <v>155</v>
      </c>
      <c r="H45" s="147">
        <v>10000000</v>
      </c>
      <c r="I45" s="147">
        <v>10000000</v>
      </c>
      <c r="J45" s="147">
        <v>10000000</v>
      </c>
      <c r="K45" s="147">
        <v>0</v>
      </c>
      <c r="L45" s="147">
        <v>0</v>
      </c>
      <c r="M45" s="147">
        <v>0</v>
      </c>
      <c r="N45" s="147">
        <v>0</v>
      </c>
      <c r="O45" s="147">
        <v>0</v>
      </c>
      <c r="P45" s="147">
        <v>0</v>
      </c>
      <c r="Q45" s="147">
        <v>0</v>
      </c>
      <c r="R45" s="147">
        <v>0</v>
      </c>
    </row>
  </sheetData>
  <sheetProtection password="CF4A" sheet="1" formatCells="0" formatColumns="0" formatRows="0"/>
  <mergeCells count="23">
    <mergeCell ref="O4:O6"/>
    <mergeCell ref="P4:P6"/>
    <mergeCell ref="Q4:Q6"/>
    <mergeCell ref="L5:L6"/>
    <mergeCell ref="M5:M6"/>
    <mergeCell ref="N5:N6"/>
    <mergeCell ref="R4:R6"/>
    <mergeCell ref="A5:A6"/>
    <mergeCell ref="B5:B6"/>
    <mergeCell ref="C5:C6"/>
    <mergeCell ref="D5:D6"/>
    <mergeCell ref="E5:E6"/>
    <mergeCell ref="F5:F6"/>
    <mergeCell ref="I5:I6"/>
    <mergeCell ref="J5:J6"/>
    <mergeCell ref="K5:K6"/>
    <mergeCell ref="A2:R2"/>
    <mergeCell ref="A3:C3"/>
    <mergeCell ref="A4:C4"/>
    <mergeCell ref="D4:F4"/>
    <mergeCell ref="G4:G6"/>
    <mergeCell ref="H4:H6"/>
    <mergeCell ref="I4:N4"/>
  </mergeCells>
  <printOptions/>
  <pageMargins left="0.75" right="0.75" top="1" bottom="1" header="0.5" footer="0.5"/>
  <pageSetup fitToHeight="0" fitToWidth="1" horizontalDpi="600" verticalDpi="600" orientation="landscape" paperSize="9" scale="5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31"/>
  <sheetViews>
    <sheetView zoomScalePageLayoutView="0" workbookViewId="0" topLeftCell="A1">
      <selection activeCell="C6" sqref="C6:C8"/>
    </sheetView>
  </sheetViews>
  <sheetFormatPr defaultColWidth="6.875" defaultRowHeight="14.25"/>
  <cols>
    <col min="1" max="1" width="5.25390625" style="153" bestFit="1" customWidth="1"/>
    <col min="2" max="3" width="4.50390625" style="153" bestFit="1" customWidth="1"/>
    <col min="4" max="4" width="27.50390625" style="153" customWidth="1"/>
    <col min="5" max="5" width="15.375" style="153" customWidth="1"/>
    <col min="6" max="6" width="14.375" style="153" customWidth="1"/>
    <col min="7" max="7" width="11.00390625" style="153" customWidth="1"/>
    <col min="8" max="10" width="15.75390625" style="153" customWidth="1"/>
    <col min="11" max="12" width="10.75390625" style="153" customWidth="1"/>
    <col min="13" max="13" width="11.50390625" style="153" customWidth="1"/>
    <col min="14" max="14" width="9.875" style="153" customWidth="1"/>
    <col min="15" max="15" width="11.50390625" style="153" customWidth="1"/>
    <col min="16" max="16384" width="6.875" style="153" customWidth="1"/>
  </cols>
  <sheetData>
    <row r="1" spans="1:15" ht="25.5" customHeight="1">
      <c r="A1" s="148"/>
      <c r="B1" s="148"/>
      <c r="C1" s="149"/>
      <c r="D1" s="150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2"/>
    </row>
    <row r="2" spans="1:15" ht="25.5" customHeight="1">
      <c r="A2" s="261" t="s">
        <v>249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</row>
    <row r="3" spans="1:15" ht="25.5" customHeight="1">
      <c r="A3" s="262" t="s">
        <v>220</v>
      </c>
      <c r="B3" s="263"/>
      <c r="C3" s="263"/>
      <c r="D3" s="263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4" t="s">
        <v>0</v>
      </c>
    </row>
    <row r="4" spans="1:15" ht="21.75" customHeight="1">
      <c r="A4" s="264" t="s">
        <v>28</v>
      </c>
      <c r="B4" s="264"/>
      <c r="C4" s="264"/>
      <c r="D4" s="264" t="s">
        <v>221</v>
      </c>
      <c r="E4" s="265" t="s">
        <v>19</v>
      </c>
      <c r="F4" s="267" t="s">
        <v>222</v>
      </c>
      <c r="G4" s="268"/>
      <c r="H4" s="268"/>
      <c r="I4" s="268"/>
      <c r="J4" s="268"/>
      <c r="K4" s="269"/>
      <c r="L4" s="270" t="s">
        <v>223</v>
      </c>
      <c r="M4" s="272" t="s">
        <v>224</v>
      </c>
      <c r="N4" s="274" t="s">
        <v>7</v>
      </c>
      <c r="O4" s="275" t="s">
        <v>8</v>
      </c>
    </row>
    <row r="5" spans="1:15" ht="29.25" customHeight="1">
      <c r="A5" s="155" t="s">
        <v>31</v>
      </c>
      <c r="B5" s="156" t="s">
        <v>32</v>
      </c>
      <c r="C5" s="156" t="s">
        <v>33</v>
      </c>
      <c r="D5" s="264"/>
      <c r="E5" s="266"/>
      <c r="F5" s="157" t="s">
        <v>9</v>
      </c>
      <c r="G5" s="158" t="s">
        <v>10</v>
      </c>
      <c r="H5" s="158" t="s">
        <v>225</v>
      </c>
      <c r="I5" s="158" t="s">
        <v>226</v>
      </c>
      <c r="J5" s="158" t="s">
        <v>227</v>
      </c>
      <c r="K5" s="159" t="s">
        <v>228</v>
      </c>
      <c r="L5" s="271"/>
      <c r="M5" s="273"/>
      <c r="N5" s="274"/>
      <c r="O5" s="275"/>
    </row>
    <row r="6" spans="1:15" s="164" customFormat="1" ht="21.75" customHeight="1">
      <c r="A6" s="160" t="s">
        <v>34</v>
      </c>
      <c r="B6" s="161" t="s">
        <v>34</v>
      </c>
      <c r="C6" s="161" t="s">
        <v>34</v>
      </c>
      <c r="D6" s="162" t="s">
        <v>34</v>
      </c>
      <c r="E6" s="163">
        <v>1</v>
      </c>
      <c r="F6" s="163">
        <v>2</v>
      </c>
      <c r="G6" s="163">
        <v>3</v>
      </c>
      <c r="H6" s="163">
        <v>4</v>
      </c>
      <c r="I6" s="163">
        <v>5</v>
      </c>
      <c r="J6" s="163">
        <v>6</v>
      </c>
      <c r="K6" s="163">
        <v>7</v>
      </c>
      <c r="L6" s="163">
        <v>8</v>
      </c>
      <c r="M6" s="163">
        <v>9</v>
      </c>
      <c r="N6" s="163">
        <v>10</v>
      </c>
      <c r="O6" s="163">
        <v>11</v>
      </c>
    </row>
    <row r="7" spans="1:16" s="164" customFormat="1" ht="15.75" customHeight="1">
      <c r="A7" s="165"/>
      <c r="B7" s="165"/>
      <c r="C7" s="166"/>
      <c r="D7" s="167" t="s">
        <v>6</v>
      </c>
      <c r="E7" s="168">
        <v>382381259</v>
      </c>
      <c r="F7" s="168">
        <v>182691179</v>
      </c>
      <c r="G7" s="168">
        <v>179681179</v>
      </c>
      <c r="H7" s="168">
        <v>3010000</v>
      </c>
      <c r="I7" s="168">
        <v>0</v>
      </c>
      <c r="J7" s="168">
        <v>0</v>
      </c>
      <c r="K7" s="168">
        <v>0</v>
      </c>
      <c r="L7" s="168">
        <v>0</v>
      </c>
      <c r="M7" s="168">
        <v>0</v>
      </c>
      <c r="N7" s="168">
        <v>199690080</v>
      </c>
      <c r="O7" s="169">
        <v>0</v>
      </c>
      <c r="P7" s="170"/>
    </row>
    <row r="8" spans="1:15" ht="15.75" customHeight="1">
      <c r="A8" s="165" t="s">
        <v>133</v>
      </c>
      <c r="B8" s="165"/>
      <c r="C8" s="166"/>
      <c r="D8" s="167" t="s">
        <v>229</v>
      </c>
      <c r="E8" s="168">
        <v>323256232</v>
      </c>
      <c r="F8" s="168">
        <v>126256232</v>
      </c>
      <c r="G8" s="168">
        <v>123246232</v>
      </c>
      <c r="H8" s="168">
        <v>3010000</v>
      </c>
      <c r="I8" s="168">
        <v>0</v>
      </c>
      <c r="J8" s="168">
        <v>0</v>
      </c>
      <c r="K8" s="168">
        <v>0</v>
      </c>
      <c r="L8" s="168">
        <v>0</v>
      </c>
      <c r="M8" s="168">
        <v>0</v>
      </c>
      <c r="N8" s="168">
        <v>197000000</v>
      </c>
      <c r="O8" s="169">
        <v>0</v>
      </c>
    </row>
    <row r="9" spans="1:15" ht="15.75" customHeight="1">
      <c r="A9" s="165"/>
      <c r="B9" s="165" t="s">
        <v>134</v>
      </c>
      <c r="C9" s="166"/>
      <c r="D9" s="167" t="s">
        <v>230</v>
      </c>
      <c r="E9" s="168">
        <v>323256232</v>
      </c>
      <c r="F9" s="168">
        <v>126256232</v>
      </c>
      <c r="G9" s="168">
        <v>123246232</v>
      </c>
      <c r="H9" s="168">
        <v>3010000</v>
      </c>
      <c r="I9" s="168">
        <v>0</v>
      </c>
      <c r="J9" s="168">
        <v>0</v>
      </c>
      <c r="K9" s="168">
        <v>0</v>
      </c>
      <c r="L9" s="168">
        <v>0</v>
      </c>
      <c r="M9" s="168">
        <v>0</v>
      </c>
      <c r="N9" s="168">
        <v>197000000</v>
      </c>
      <c r="O9" s="169">
        <v>0</v>
      </c>
    </row>
    <row r="10" spans="1:15" ht="15.75" customHeight="1">
      <c r="A10" s="165"/>
      <c r="B10" s="165"/>
      <c r="C10" s="166" t="s">
        <v>135</v>
      </c>
      <c r="D10" s="167" t="s">
        <v>137</v>
      </c>
      <c r="E10" s="168">
        <v>323256232</v>
      </c>
      <c r="F10" s="168">
        <v>126256232</v>
      </c>
      <c r="G10" s="168">
        <v>123246232</v>
      </c>
      <c r="H10" s="168">
        <v>3010000</v>
      </c>
      <c r="I10" s="168">
        <v>0</v>
      </c>
      <c r="J10" s="168">
        <v>0</v>
      </c>
      <c r="K10" s="168">
        <v>0</v>
      </c>
      <c r="L10" s="168">
        <v>0</v>
      </c>
      <c r="M10" s="168">
        <v>0</v>
      </c>
      <c r="N10" s="168">
        <v>197000000</v>
      </c>
      <c r="O10" s="169">
        <v>0</v>
      </c>
    </row>
    <row r="11" spans="1:15" ht="15.75" customHeight="1">
      <c r="A11" s="165" t="s">
        <v>231</v>
      </c>
      <c r="B11" s="165" t="s">
        <v>232</v>
      </c>
      <c r="C11" s="166" t="s">
        <v>233</v>
      </c>
      <c r="D11" s="167" t="s">
        <v>234</v>
      </c>
      <c r="E11" s="168">
        <v>323256232</v>
      </c>
      <c r="F11" s="168">
        <v>126256232</v>
      </c>
      <c r="G11" s="168">
        <v>123246232</v>
      </c>
      <c r="H11" s="168">
        <v>3010000</v>
      </c>
      <c r="I11" s="168">
        <v>0</v>
      </c>
      <c r="J11" s="168">
        <v>0</v>
      </c>
      <c r="K11" s="168">
        <v>0</v>
      </c>
      <c r="L11" s="168">
        <v>0</v>
      </c>
      <c r="M11" s="168">
        <v>0</v>
      </c>
      <c r="N11" s="168">
        <v>197000000</v>
      </c>
      <c r="O11" s="169">
        <v>0</v>
      </c>
    </row>
    <row r="12" spans="1:15" ht="15.75" customHeight="1">
      <c r="A12" s="165" t="s">
        <v>133</v>
      </c>
      <c r="B12" s="165"/>
      <c r="C12" s="166"/>
      <c r="D12" s="167" t="s">
        <v>229</v>
      </c>
      <c r="E12" s="168">
        <v>21615941</v>
      </c>
      <c r="F12" s="168">
        <v>18925861</v>
      </c>
      <c r="G12" s="168">
        <v>18925861</v>
      </c>
      <c r="H12" s="168">
        <v>0</v>
      </c>
      <c r="I12" s="168">
        <v>0</v>
      </c>
      <c r="J12" s="168">
        <v>0</v>
      </c>
      <c r="K12" s="168">
        <v>0</v>
      </c>
      <c r="L12" s="168">
        <v>0</v>
      </c>
      <c r="M12" s="168">
        <v>0</v>
      </c>
      <c r="N12" s="168">
        <v>2690080</v>
      </c>
      <c r="O12" s="169">
        <v>0</v>
      </c>
    </row>
    <row r="13" spans="1:15" ht="15.75" customHeight="1">
      <c r="A13" s="165"/>
      <c r="B13" s="165" t="s">
        <v>144</v>
      </c>
      <c r="C13" s="166"/>
      <c r="D13" s="167" t="s">
        <v>235</v>
      </c>
      <c r="E13" s="168">
        <v>21615941</v>
      </c>
      <c r="F13" s="168">
        <v>18925861</v>
      </c>
      <c r="G13" s="168">
        <v>18925861</v>
      </c>
      <c r="H13" s="168">
        <v>0</v>
      </c>
      <c r="I13" s="168">
        <v>0</v>
      </c>
      <c r="J13" s="168">
        <v>0</v>
      </c>
      <c r="K13" s="168">
        <v>0</v>
      </c>
      <c r="L13" s="168">
        <v>0</v>
      </c>
      <c r="M13" s="168">
        <v>0</v>
      </c>
      <c r="N13" s="168">
        <v>2690080</v>
      </c>
      <c r="O13" s="169">
        <v>0</v>
      </c>
    </row>
    <row r="14" spans="1:15" ht="15.75" customHeight="1">
      <c r="A14" s="165"/>
      <c r="B14" s="165"/>
      <c r="C14" s="166" t="s">
        <v>134</v>
      </c>
      <c r="D14" s="167" t="s">
        <v>213</v>
      </c>
      <c r="E14" s="168">
        <v>21615941</v>
      </c>
      <c r="F14" s="168">
        <v>18925861</v>
      </c>
      <c r="G14" s="168">
        <v>18925861</v>
      </c>
      <c r="H14" s="168">
        <v>0</v>
      </c>
      <c r="I14" s="168">
        <v>0</v>
      </c>
      <c r="J14" s="168">
        <v>0</v>
      </c>
      <c r="K14" s="168">
        <v>0</v>
      </c>
      <c r="L14" s="168">
        <v>0</v>
      </c>
      <c r="M14" s="168">
        <v>0</v>
      </c>
      <c r="N14" s="168">
        <v>2690080</v>
      </c>
      <c r="O14" s="169">
        <v>0</v>
      </c>
    </row>
    <row r="15" spans="1:15" ht="15.75" customHeight="1">
      <c r="A15" s="165" t="s">
        <v>231</v>
      </c>
      <c r="B15" s="165" t="s">
        <v>236</v>
      </c>
      <c r="C15" s="166" t="s">
        <v>232</v>
      </c>
      <c r="D15" s="167" t="s">
        <v>237</v>
      </c>
      <c r="E15" s="168">
        <v>21615941</v>
      </c>
      <c r="F15" s="168">
        <v>18925861</v>
      </c>
      <c r="G15" s="168">
        <v>18925861</v>
      </c>
      <c r="H15" s="168">
        <v>0</v>
      </c>
      <c r="I15" s="168">
        <v>0</v>
      </c>
      <c r="J15" s="168">
        <v>0</v>
      </c>
      <c r="K15" s="168">
        <v>0</v>
      </c>
      <c r="L15" s="168">
        <v>0</v>
      </c>
      <c r="M15" s="168">
        <v>0</v>
      </c>
      <c r="N15" s="168">
        <v>2690080</v>
      </c>
      <c r="O15" s="169">
        <v>0</v>
      </c>
    </row>
    <row r="16" spans="1:15" ht="15.75" customHeight="1">
      <c r="A16" s="165" t="s">
        <v>138</v>
      </c>
      <c r="B16" s="165"/>
      <c r="C16" s="166"/>
      <c r="D16" s="167" t="s">
        <v>238</v>
      </c>
      <c r="E16" s="168">
        <v>19116488</v>
      </c>
      <c r="F16" s="168">
        <v>19116488</v>
      </c>
      <c r="G16" s="168">
        <v>19116488</v>
      </c>
      <c r="H16" s="168">
        <v>0</v>
      </c>
      <c r="I16" s="168">
        <v>0</v>
      </c>
      <c r="J16" s="168">
        <v>0</v>
      </c>
      <c r="K16" s="168">
        <v>0</v>
      </c>
      <c r="L16" s="168">
        <v>0</v>
      </c>
      <c r="M16" s="168">
        <v>0</v>
      </c>
      <c r="N16" s="168">
        <v>0</v>
      </c>
      <c r="O16" s="169">
        <v>0</v>
      </c>
    </row>
    <row r="17" spans="1:15" ht="15.75" customHeight="1">
      <c r="A17" s="165"/>
      <c r="B17" s="165" t="s">
        <v>135</v>
      </c>
      <c r="C17" s="166"/>
      <c r="D17" s="167" t="s">
        <v>239</v>
      </c>
      <c r="E17" s="168">
        <v>19116488</v>
      </c>
      <c r="F17" s="168">
        <v>19116488</v>
      </c>
      <c r="G17" s="168">
        <v>19116488</v>
      </c>
      <c r="H17" s="168">
        <v>0</v>
      </c>
      <c r="I17" s="168">
        <v>0</v>
      </c>
      <c r="J17" s="168">
        <v>0</v>
      </c>
      <c r="K17" s="168">
        <v>0</v>
      </c>
      <c r="L17" s="168">
        <v>0</v>
      </c>
      <c r="M17" s="168">
        <v>0</v>
      </c>
      <c r="N17" s="168">
        <v>0</v>
      </c>
      <c r="O17" s="169">
        <v>0</v>
      </c>
    </row>
    <row r="18" spans="1:15" ht="15.75" customHeight="1">
      <c r="A18" s="165"/>
      <c r="B18" s="165"/>
      <c r="C18" s="166" t="s">
        <v>134</v>
      </c>
      <c r="D18" s="167" t="s">
        <v>139</v>
      </c>
      <c r="E18" s="168">
        <v>3073549</v>
      </c>
      <c r="F18" s="168">
        <v>3073549</v>
      </c>
      <c r="G18" s="168">
        <v>3073549</v>
      </c>
      <c r="H18" s="168">
        <v>0</v>
      </c>
      <c r="I18" s="168">
        <v>0</v>
      </c>
      <c r="J18" s="168">
        <v>0</v>
      </c>
      <c r="K18" s="168">
        <v>0</v>
      </c>
      <c r="L18" s="168">
        <v>0</v>
      </c>
      <c r="M18" s="168">
        <v>0</v>
      </c>
      <c r="N18" s="168">
        <v>0</v>
      </c>
      <c r="O18" s="169">
        <v>0</v>
      </c>
    </row>
    <row r="19" spans="1:15" ht="15.75" customHeight="1">
      <c r="A19" s="165" t="s">
        <v>240</v>
      </c>
      <c r="B19" s="165" t="s">
        <v>233</v>
      </c>
      <c r="C19" s="166" t="s">
        <v>232</v>
      </c>
      <c r="D19" s="167" t="s">
        <v>234</v>
      </c>
      <c r="E19" s="168">
        <v>3073549</v>
      </c>
      <c r="F19" s="168">
        <v>3073549</v>
      </c>
      <c r="G19" s="168">
        <v>3073549</v>
      </c>
      <c r="H19" s="168">
        <v>0</v>
      </c>
      <c r="I19" s="168">
        <v>0</v>
      </c>
      <c r="J19" s="168">
        <v>0</v>
      </c>
      <c r="K19" s="168">
        <v>0</v>
      </c>
      <c r="L19" s="168">
        <v>0</v>
      </c>
      <c r="M19" s="168">
        <v>0</v>
      </c>
      <c r="N19" s="168">
        <v>0</v>
      </c>
      <c r="O19" s="169">
        <v>0</v>
      </c>
    </row>
    <row r="20" spans="1:15" ht="15.75" customHeight="1">
      <c r="A20" s="165"/>
      <c r="B20" s="165"/>
      <c r="C20" s="166" t="s">
        <v>135</v>
      </c>
      <c r="D20" s="167" t="s">
        <v>140</v>
      </c>
      <c r="E20" s="168">
        <v>16042939</v>
      </c>
      <c r="F20" s="168">
        <v>16042939</v>
      </c>
      <c r="G20" s="168">
        <v>16042939</v>
      </c>
      <c r="H20" s="168">
        <v>0</v>
      </c>
      <c r="I20" s="168">
        <v>0</v>
      </c>
      <c r="J20" s="168">
        <v>0</v>
      </c>
      <c r="K20" s="168">
        <v>0</v>
      </c>
      <c r="L20" s="168">
        <v>0</v>
      </c>
      <c r="M20" s="168">
        <v>0</v>
      </c>
      <c r="N20" s="168">
        <v>0</v>
      </c>
      <c r="O20" s="169">
        <v>0</v>
      </c>
    </row>
    <row r="21" spans="1:16" ht="15.75" customHeight="1">
      <c r="A21" s="165" t="s">
        <v>240</v>
      </c>
      <c r="B21" s="165" t="s">
        <v>233</v>
      </c>
      <c r="C21" s="166" t="s">
        <v>233</v>
      </c>
      <c r="D21" s="167" t="s">
        <v>234</v>
      </c>
      <c r="E21" s="168">
        <v>16042939</v>
      </c>
      <c r="F21" s="168">
        <v>16042939</v>
      </c>
      <c r="G21" s="168">
        <v>16042939</v>
      </c>
      <c r="H21" s="168">
        <v>0</v>
      </c>
      <c r="I21" s="168">
        <v>0</v>
      </c>
      <c r="J21" s="168">
        <v>0</v>
      </c>
      <c r="K21" s="168">
        <v>0</v>
      </c>
      <c r="L21" s="168">
        <v>0</v>
      </c>
      <c r="M21" s="168">
        <v>0</v>
      </c>
      <c r="N21" s="168">
        <v>0</v>
      </c>
      <c r="O21" s="169">
        <v>0</v>
      </c>
      <c r="P21" s="171"/>
    </row>
    <row r="22" spans="1:16" ht="15.75" customHeight="1">
      <c r="A22" s="165" t="s">
        <v>141</v>
      </c>
      <c r="B22" s="165"/>
      <c r="C22" s="166"/>
      <c r="D22" s="167" t="s">
        <v>241</v>
      </c>
      <c r="E22" s="168">
        <v>8766834</v>
      </c>
      <c r="F22" s="168">
        <v>8766834</v>
      </c>
      <c r="G22" s="168">
        <v>8766834</v>
      </c>
      <c r="H22" s="168">
        <v>0</v>
      </c>
      <c r="I22" s="168">
        <v>0</v>
      </c>
      <c r="J22" s="168">
        <v>0</v>
      </c>
      <c r="K22" s="168">
        <v>0</v>
      </c>
      <c r="L22" s="168">
        <v>0</v>
      </c>
      <c r="M22" s="168">
        <v>0</v>
      </c>
      <c r="N22" s="168">
        <v>0</v>
      </c>
      <c r="O22" s="169">
        <v>0</v>
      </c>
      <c r="P22" s="171"/>
    </row>
    <row r="23" spans="1:16" ht="15.75" customHeight="1">
      <c r="A23" s="165"/>
      <c r="B23" s="165" t="s">
        <v>142</v>
      </c>
      <c r="C23" s="166"/>
      <c r="D23" s="167" t="s">
        <v>242</v>
      </c>
      <c r="E23" s="168">
        <v>8766834</v>
      </c>
      <c r="F23" s="168">
        <v>8766834</v>
      </c>
      <c r="G23" s="168">
        <v>8766834</v>
      </c>
      <c r="H23" s="168">
        <v>0</v>
      </c>
      <c r="I23" s="168">
        <v>0</v>
      </c>
      <c r="J23" s="168">
        <v>0</v>
      </c>
      <c r="K23" s="168">
        <v>0</v>
      </c>
      <c r="L23" s="168">
        <v>0</v>
      </c>
      <c r="M23" s="168">
        <v>0</v>
      </c>
      <c r="N23" s="168">
        <v>0</v>
      </c>
      <c r="O23" s="169">
        <v>0</v>
      </c>
      <c r="P23" s="171"/>
    </row>
    <row r="24" spans="1:16" ht="15.75" customHeight="1">
      <c r="A24" s="165"/>
      <c r="B24" s="165"/>
      <c r="C24" s="166" t="s">
        <v>134</v>
      </c>
      <c r="D24" s="167" t="s">
        <v>143</v>
      </c>
      <c r="E24" s="168">
        <v>4812882</v>
      </c>
      <c r="F24" s="168">
        <v>4812882</v>
      </c>
      <c r="G24" s="168">
        <v>4812882</v>
      </c>
      <c r="H24" s="168">
        <v>0</v>
      </c>
      <c r="I24" s="168">
        <v>0</v>
      </c>
      <c r="J24" s="168">
        <v>0</v>
      </c>
      <c r="K24" s="168">
        <v>0</v>
      </c>
      <c r="L24" s="168">
        <v>0</v>
      </c>
      <c r="M24" s="168">
        <v>0</v>
      </c>
      <c r="N24" s="168">
        <v>0</v>
      </c>
      <c r="O24" s="169">
        <v>0</v>
      </c>
      <c r="P24" s="171"/>
    </row>
    <row r="25" spans="1:16" ht="15.75" customHeight="1">
      <c r="A25" s="165" t="s">
        <v>243</v>
      </c>
      <c r="B25" s="165" t="s">
        <v>244</v>
      </c>
      <c r="C25" s="166" t="s">
        <v>232</v>
      </c>
      <c r="D25" s="167" t="s">
        <v>234</v>
      </c>
      <c r="E25" s="168">
        <v>4812882</v>
      </c>
      <c r="F25" s="168">
        <v>4812882</v>
      </c>
      <c r="G25" s="168">
        <v>4812882</v>
      </c>
      <c r="H25" s="168">
        <v>0</v>
      </c>
      <c r="I25" s="168">
        <v>0</v>
      </c>
      <c r="J25" s="168">
        <v>0</v>
      </c>
      <c r="K25" s="168">
        <v>0</v>
      </c>
      <c r="L25" s="168">
        <v>0</v>
      </c>
      <c r="M25" s="168">
        <v>0</v>
      </c>
      <c r="N25" s="168">
        <v>0</v>
      </c>
      <c r="O25" s="169">
        <v>0</v>
      </c>
      <c r="P25" s="171"/>
    </row>
    <row r="26" spans="1:16" ht="15.75" customHeight="1">
      <c r="A26" s="165"/>
      <c r="B26" s="165"/>
      <c r="C26" s="166" t="s">
        <v>144</v>
      </c>
      <c r="D26" s="167" t="s">
        <v>145</v>
      </c>
      <c r="E26" s="168">
        <v>3953952</v>
      </c>
      <c r="F26" s="168">
        <v>3953952</v>
      </c>
      <c r="G26" s="168">
        <v>3953952</v>
      </c>
      <c r="H26" s="168">
        <v>0</v>
      </c>
      <c r="I26" s="168">
        <v>0</v>
      </c>
      <c r="J26" s="168">
        <v>0</v>
      </c>
      <c r="K26" s="168">
        <v>0</v>
      </c>
      <c r="L26" s="168">
        <v>0</v>
      </c>
      <c r="M26" s="168">
        <v>0</v>
      </c>
      <c r="N26" s="168">
        <v>0</v>
      </c>
      <c r="O26" s="169">
        <v>0</v>
      </c>
      <c r="P26" s="171"/>
    </row>
    <row r="27" spans="1:16" ht="15.75" customHeight="1">
      <c r="A27" s="165" t="s">
        <v>243</v>
      </c>
      <c r="B27" s="165" t="s">
        <v>244</v>
      </c>
      <c r="C27" s="166" t="s">
        <v>236</v>
      </c>
      <c r="D27" s="167" t="s">
        <v>234</v>
      </c>
      <c r="E27" s="168">
        <v>3953952</v>
      </c>
      <c r="F27" s="168">
        <v>3953952</v>
      </c>
      <c r="G27" s="168">
        <v>3953952</v>
      </c>
      <c r="H27" s="168">
        <v>0</v>
      </c>
      <c r="I27" s="168">
        <v>0</v>
      </c>
      <c r="J27" s="168">
        <v>0</v>
      </c>
      <c r="K27" s="168">
        <v>0</v>
      </c>
      <c r="L27" s="168">
        <v>0</v>
      </c>
      <c r="M27" s="168">
        <v>0</v>
      </c>
      <c r="N27" s="168">
        <v>0</v>
      </c>
      <c r="O27" s="169">
        <v>0</v>
      </c>
      <c r="P27" s="171"/>
    </row>
    <row r="28" spans="1:16" ht="15.75" customHeight="1">
      <c r="A28" s="165" t="s">
        <v>146</v>
      </c>
      <c r="B28" s="165"/>
      <c r="C28" s="166"/>
      <c r="D28" s="167" t="s">
        <v>245</v>
      </c>
      <c r="E28" s="168">
        <v>9625764</v>
      </c>
      <c r="F28" s="168">
        <v>9625764</v>
      </c>
      <c r="G28" s="168">
        <v>9625764</v>
      </c>
      <c r="H28" s="168">
        <v>0</v>
      </c>
      <c r="I28" s="168">
        <v>0</v>
      </c>
      <c r="J28" s="168">
        <v>0</v>
      </c>
      <c r="K28" s="168">
        <v>0</v>
      </c>
      <c r="L28" s="168">
        <v>0</v>
      </c>
      <c r="M28" s="168">
        <v>0</v>
      </c>
      <c r="N28" s="168">
        <v>0</v>
      </c>
      <c r="O28" s="169">
        <v>0</v>
      </c>
      <c r="P28" s="171"/>
    </row>
    <row r="29" spans="1:16" ht="15.75" customHeight="1">
      <c r="A29" s="165"/>
      <c r="B29" s="165" t="s">
        <v>134</v>
      </c>
      <c r="C29" s="166"/>
      <c r="D29" s="167" t="s">
        <v>246</v>
      </c>
      <c r="E29" s="168">
        <v>9625764</v>
      </c>
      <c r="F29" s="168">
        <v>9625764</v>
      </c>
      <c r="G29" s="168">
        <v>9625764</v>
      </c>
      <c r="H29" s="168">
        <v>0</v>
      </c>
      <c r="I29" s="168">
        <v>0</v>
      </c>
      <c r="J29" s="168">
        <v>0</v>
      </c>
      <c r="K29" s="168">
        <v>0</v>
      </c>
      <c r="L29" s="168">
        <v>0</v>
      </c>
      <c r="M29" s="168">
        <v>0</v>
      </c>
      <c r="N29" s="168">
        <v>0</v>
      </c>
      <c r="O29" s="169">
        <v>0</v>
      </c>
      <c r="P29" s="171"/>
    </row>
    <row r="30" spans="1:16" ht="15.75" customHeight="1">
      <c r="A30" s="165"/>
      <c r="B30" s="165"/>
      <c r="C30" s="166" t="s">
        <v>147</v>
      </c>
      <c r="D30" s="167" t="s">
        <v>148</v>
      </c>
      <c r="E30" s="168">
        <v>9625764</v>
      </c>
      <c r="F30" s="168">
        <v>9625764</v>
      </c>
      <c r="G30" s="168">
        <v>9625764</v>
      </c>
      <c r="H30" s="168">
        <v>0</v>
      </c>
      <c r="I30" s="168">
        <v>0</v>
      </c>
      <c r="J30" s="168">
        <v>0</v>
      </c>
      <c r="K30" s="168">
        <v>0</v>
      </c>
      <c r="L30" s="168">
        <v>0</v>
      </c>
      <c r="M30" s="168">
        <v>0</v>
      </c>
      <c r="N30" s="168">
        <v>0</v>
      </c>
      <c r="O30" s="169">
        <v>0</v>
      </c>
      <c r="P30" s="171"/>
    </row>
    <row r="31" spans="1:16" ht="15.75" customHeight="1">
      <c r="A31" s="165" t="s">
        <v>247</v>
      </c>
      <c r="B31" s="165" t="s">
        <v>232</v>
      </c>
      <c r="C31" s="166" t="s">
        <v>248</v>
      </c>
      <c r="D31" s="167" t="s">
        <v>234</v>
      </c>
      <c r="E31" s="168">
        <v>9625764</v>
      </c>
      <c r="F31" s="168">
        <v>9625764</v>
      </c>
      <c r="G31" s="168">
        <v>9625764</v>
      </c>
      <c r="H31" s="168">
        <v>0</v>
      </c>
      <c r="I31" s="168">
        <v>0</v>
      </c>
      <c r="J31" s="168">
        <v>0</v>
      </c>
      <c r="K31" s="168">
        <v>0</v>
      </c>
      <c r="L31" s="168">
        <v>0</v>
      </c>
      <c r="M31" s="168">
        <v>0</v>
      </c>
      <c r="N31" s="168">
        <v>0</v>
      </c>
      <c r="O31" s="169">
        <v>0</v>
      </c>
      <c r="P31" s="171"/>
    </row>
  </sheetData>
  <sheetProtection password="CF4A" sheet="1"/>
  <mergeCells count="10">
    <mergeCell ref="A2:O2"/>
    <mergeCell ref="A3:D3"/>
    <mergeCell ref="A4:C4"/>
    <mergeCell ref="D4:D5"/>
    <mergeCell ref="E4:E5"/>
    <mergeCell ref="F4:K4"/>
    <mergeCell ref="L4:L5"/>
    <mergeCell ref="M4:M5"/>
    <mergeCell ref="N4:N5"/>
    <mergeCell ref="O4:O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J18"/>
  <sheetViews>
    <sheetView zoomScalePageLayoutView="0" workbookViewId="0" topLeftCell="T1">
      <selection activeCell="C6" sqref="C6:C8"/>
    </sheetView>
  </sheetViews>
  <sheetFormatPr defaultColWidth="6.875" defaultRowHeight="14.25"/>
  <cols>
    <col min="1" max="1" width="3.75390625" style="124" customWidth="1"/>
    <col min="2" max="2" width="4.25390625" style="124" customWidth="1"/>
    <col min="3" max="3" width="4.125" style="124" customWidth="1"/>
    <col min="4" max="4" width="10.125" style="124" customWidth="1"/>
    <col min="5" max="5" width="17.875" style="124" customWidth="1"/>
    <col min="6" max="6" width="14.625" style="124" customWidth="1"/>
    <col min="7" max="7" width="13.375" style="124" customWidth="1"/>
    <col min="8" max="8" width="12.25390625" style="124" customWidth="1"/>
    <col min="9" max="12" width="12.875" style="124" customWidth="1"/>
    <col min="13" max="14" width="9.375" style="124" customWidth="1"/>
    <col min="15" max="16" width="9.125" style="124" customWidth="1"/>
    <col min="17" max="17" width="9.625" style="124" customWidth="1"/>
    <col min="18" max="18" width="9.75390625" style="124" bestFit="1" customWidth="1"/>
    <col min="19" max="21" width="8.125" style="124" customWidth="1"/>
    <col min="22" max="24" width="9.00390625" style="124" customWidth="1"/>
    <col min="25" max="26" width="9.375" style="124" customWidth="1"/>
    <col min="27" max="27" width="8.875" style="124" customWidth="1"/>
    <col min="28" max="52" width="11.875" style="124" customWidth="1"/>
    <col min="53" max="53" width="10.625" style="124" customWidth="1"/>
    <col min="54" max="54" width="9.50390625" style="124" customWidth="1"/>
    <col min="55" max="55" width="9.875" style="124" customWidth="1"/>
    <col min="56" max="56" width="9.00390625" style="172" bestFit="1" customWidth="1"/>
    <col min="57" max="58" width="10.00390625" style="124" customWidth="1"/>
    <col min="59" max="59" width="8.125" style="124" customWidth="1"/>
    <col min="60" max="61" width="10.25390625" style="124" customWidth="1"/>
    <col min="62" max="62" width="12.00390625" style="124" customWidth="1"/>
    <col min="63" max="16384" width="6.875" style="124" customWidth="1"/>
  </cols>
  <sheetData>
    <row r="1" spans="1:62" ht="14.25" customHeight="1">
      <c r="A1" s="119"/>
      <c r="B1" s="119"/>
      <c r="C1" s="120"/>
      <c r="D1" s="121"/>
      <c r="E1" s="122"/>
      <c r="F1" s="123"/>
      <c r="G1" s="123"/>
      <c r="BJ1" s="173"/>
    </row>
    <row r="2" spans="1:62" ht="25.5" customHeight="1">
      <c r="A2" s="174" t="s">
        <v>293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4"/>
      <c r="Z2" s="174"/>
      <c r="AA2" s="174"/>
      <c r="AB2" s="174"/>
      <c r="AC2" s="174"/>
      <c r="AD2" s="174"/>
      <c r="AE2" s="174"/>
      <c r="AF2" s="174"/>
      <c r="AG2" s="174"/>
      <c r="AH2" s="174"/>
      <c r="AI2" s="174"/>
      <c r="AJ2" s="174"/>
      <c r="AK2" s="174"/>
      <c r="AL2" s="174"/>
      <c r="AM2" s="174"/>
      <c r="AN2" s="174"/>
      <c r="AO2" s="174"/>
      <c r="AP2" s="174"/>
      <c r="AQ2" s="174"/>
      <c r="AR2" s="174"/>
      <c r="AS2" s="174"/>
      <c r="AT2" s="174"/>
      <c r="AU2" s="174"/>
      <c r="AV2" s="174"/>
      <c r="AW2" s="174"/>
      <c r="AX2" s="174"/>
      <c r="AY2" s="174"/>
      <c r="AZ2" s="174"/>
      <c r="BA2" s="174"/>
      <c r="BB2" s="174"/>
      <c r="BC2" s="174"/>
      <c r="BD2" s="174"/>
      <c r="BE2" s="174"/>
      <c r="BF2" s="174"/>
      <c r="BG2" s="174"/>
      <c r="BH2" s="174"/>
      <c r="BI2" s="174"/>
      <c r="BJ2" s="174"/>
    </row>
    <row r="3" spans="1:62" ht="21" customHeight="1">
      <c r="A3" s="276" t="s">
        <v>220</v>
      </c>
      <c r="B3" s="277"/>
      <c r="C3" s="277"/>
      <c r="D3" s="277"/>
      <c r="E3" s="125"/>
      <c r="F3" s="123"/>
      <c r="G3" s="123"/>
      <c r="BA3" s="126"/>
      <c r="BJ3" s="173" t="s">
        <v>0</v>
      </c>
    </row>
    <row r="4" spans="1:62" ht="15" customHeight="1">
      <c r="A4" s="127" t="s">
        <v>43</v>
      </c>
      <c r="B4" s="127"/>
      <c r="C4" s="127"/>
      <c r="D4" s="245" t="s">
        <v>29</v>
      </c>
      <c r="E4" s="240" t="s">
        <v>30</v>
      </c>
      <c r="F4" s="240" t="s">
        <v>44</v>
      </c>
      <c r="G4" s="175" t="s">
        <v>45</v>
      </c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5"/>
      <c r="AB4" s="176"/>
      <c r="AC4" s="176"/>
      <c r="AD4" s="176"/>
      <c r="AE4" s="176"/>
      <c r="AF4" s="176"/>
      <c r="AG4" s="176"/>
      <c r="AH4" s="176"/>
      <c r="AI4" s="176"/>
      <c r="AJ4" s="176"/>
      <c r="AK4" s="176"/>
      <c r="AL4" s="176"/>
      <c r="AM4" s="176"/>
      <c r="AN4" s="176"/>
      <c r="AO4" s="176"/>
      <c r="AP4" s="176"/>
      <c r="AQ4" s="176"/>
      <c r="AR4" s="176"/>
      <c r="AS4" s="176"/>
      <c r="AT4" s="176"/>
      <c r="AU4" s="176"/>
      <c r="AV4" s="176"/>
      <c r="AW4" s="176"/>
      <c r="AX4" s="176"/>
      <c r="AY4" s="176"/>
      <c r="AZ4" s="176"/>
      <c r="BA4" s="176"/>
      <c r="BB4" s="176"/>
      <c r="BC4" s="176"/>
      <c r="BD4" s="176"/>
      <c r="BE4" s="176"/>
      <c r="BF4" s="176"/>
      <c r="BG4" s="177"/>
      <c r="BH4" s="278" t="s">
        <v>38</v>
      </c>
      <c r="BI4" s="278"/>
      <c r="BJ4" s="279"/>
    </row>
    <row r="5" spans="1:62" ht="409.5" customHeight="1" hidden="1">
      <c r="A5" s="127"/>
      <c r="B5" s="127"/>
      <c r="C5" s="127"/>
      <c r="D5" s="245"/>
      <c r="E5" s="240"/>
      <c r="F5" s="240"/>
      <c r="G5" s="240" t="s">
        <v>250</v>
      </c>
      <c r="H5" s="240" t="s">
        <v>39</v>
      </c>
      <c r="I5" s="240"/>
      <c r="J5" s="240"/>
      <c r="K5" s="240"/>
      <c r="L5" s="240"/>
      <c r="M5" s="240"/>
      <c r="N5" s="240"/>
      <c r="O5" s="240"/>
      <c r="P5" s="240"/>
      <c r="Q5" s="240"/>
      <c r="R5" s="240"/>
      <c r="S5" s="240"/>
      <c r="T5" s="240"/>
      <c r="U5" s="240"/>
      <c r="V5" s="240"/>
      <c r="W5" s="240"/>
      <c r="X5" s="240"/>
      <c r="Y5" s="240"/>
      <c r="Z5" s="240"/>
      <c r="AA5" s="240"/>
      <c r="AB5" s="280" t="s">
        <v>46</v>
      </c>
      <c r="AC5" s="280"/>
      <c r="AD5" s="280"/>
      <c r="AE5" s="280"/>
      <c r="AF5" s="280"/>
      <c r="AG5" s="280"/>
      <c r="AH5" s="280"/>
      <c r="AI5" s="280"/>
      <c r="AJ5" s="280"/>
      <c r="AK5" s="280"/>
      <c r="AL5" s="280"/>
      <c r="AM5" s="280"/>
      <c r="AN5" s="280"/>
      <c r="AO5" s="280"/>
      <c r="AP5" s="280"/>
      <c r="AQ5" s="280"/>
      <c r="AR5" s="280"/>
      <c r="AS5" s="280"/>
      <c r="AT5" s="280"/>
      <c r="AU5" s="280"/>
      <c r="AV5" s="280"/>
      <c r="AW5" s="280"/>
      <c r="AX5" s="280"/>
      <c r="AY5" s="280"/>
      <c r="AZ5" s="280"/>
      <c r="BA5" s="280" t="s">
        <v>47</v>
      </c>
      <c r="BB5" s="280"/>
      <c r="BC5" s="280"/>
      <c r="BD5" s="280"/>
      <c r="BE5" s="280"/>
      <c r="BF5" s="280"/>
      <c r="BG5" s="280"/>
      <c r="BH5" s="248" t="s">
        <v>251</v>
      </c>
      <c r="BI5" s="131"/>
      <c r="BJ5" s="240" t="s">
        <v>252</v>
      </c>
    </row>
    <row r="6" spans="1:62" ht="18.75" customHeight="1">
      <c r="A6" s="249" t="s">
        <v>31</v>
      </c>
      <c r="B6" s="238" t="s">
        <v>32</v>
      </c>
      <c r="C6" s="238" t="s">
        <v>33</v>
      </c>
      <c r="D6" s="240"/>
      <c r="E6" s="240"/>
      <c r="F6" s="240"/>
      <c r="G6" s="240"/>
      <c r="H6" s="239" t="s">
        <v>253</v>
      </c>
      <c r="I6" s="239" t="s">
        <v>152</v>
      </c>
      <c r="J6" s="281" t="s">
        <v>156</v>
      </c>
      <c r="K6" s="282"/>
      <c r="L6" s="282"/>
      <c r="M6" s="283"/>
      <c r="N6" s="281" t="s">
        <v>157</v>
      </c>
      <c r="O6" s="282"/>
      <c r="P6" s="283"/>
      <c r="Q6" s="239" t="s">
        <v>159</v>
      </c>
      <c r="R6" s="284" t="s">
        <v>214</v>
      </c>
      <c r="S6" s="284"/>
      <c r="T6" s="284"/>
      <c r="U6" s="284"/>
      <c r="V6" s="284"/>
      <c r="W6" s="284"/>
      <c r="X6" s="284"/>
      <c r="Y6" s="284"/>
      <c r="Z6" s="285" t="s">
        <v>254</v>
      </c>
      <c r="AA6" s="239" t="s">
        <v>168</v>
      </c>
      <c r="AB6" s="239" t="s">
        <v>253</v>
      </c>
      <c r="AC6" s="281" t="s">
        <v>195</v>
      </c>
      <c r="AD6" s="282"/>
      <c r="AE6" s="282"/>
      <c r="AF6" s="282"/>
      <c r="AG6" s="282"/>
      <c r="AH6" s="282"/>
      <c r="AI6" s="282"/>
      <c r="AJ6" s="283"/>
      <c r="AK6" s="281" t="s">
        <v>198</v>
      </c>
      <c r="AL6" s="282"/>
      <c r="AM6" s="282"/>
      <c r="AN6" s="282"/>
      <c r="AO6" s="282"/>
      <c r="AP6" s="282"/>
      <c r="AQ6" s="282"/>
      <c r="AR6" s="283"/>
      <c r="AS6" s="239" t="s">
        <v>199</v>
      </c>
      <c r="AT6" s="239"/>
      <c r="AU6" s="239"/>
      <c r="AV6" s="281" t="s">
        <v>255</v>
      </c>
      <c r="AW6" s="282"/>
      <c r="AX6" s="283"/>
      <c r="AY6" s="240" t="s">
        <v>201</v>
      </c>
      <c r="AZ6" s="240" t="s">
        <v>256</v>
      </c>
      <c r="BA6" s="240" t="s">
        <v>6</v>
      </c>
      <c r="BB6" s="240" t="s">
        <v>257</v>
      </c>
      <c r="BC6" s="240" t="s">
        <v>258</v>
      </c>
      <c r="BD6" s="248" t="s">
        <v>259</v>
      </c>
      <c r="BE6" s="240" t="s">
        <v>260</v>
      </c>
      <c r="BF6" s="248" t="s">
        <v>261</v>
      </c>
      <c r="BG6" s="240" t="s">
        <v>193</v>
      </c>
      <c r="BH6" s="241"/>
      <c r="BI6" s="241" t="s">
        <v>262</v>
      </c>
      <c r="BJ6" s="240" t="s">
        <v>9</v>
      </c>
    </row>
    <row r="7" spans="1:62" ht="21" customHeight="1">
      <c r="A7" s="249"/>
      <c r="B7" s="238"/>
      <c r="C7" s="238"/>
      <c r="D7" s="240"/>
      <c r="E7" s="240"/>
      <c r="F7" s="240"/>
      <c r="G7" s="240"/>
      <c r="H7" s="239"/>
      <c r="I7" s="239"/>
      <c r="J7" s="178" t="s">
        <v>263</v>
      </c>
      <c r="K7" s="178" t="s">
        <v>264</v>
      </c>
      <c r="L7" s="178" t="s">
        <v>265</v>
      </c>
      <c r="M7" s="178" t="s">
        <v>266</v>
      </c>
      <c r="N7" s="178" t="s">
        <v>267</v>
      </c>
      <c r="O7" s="178" t="s">
        <v>268</v>
      </c>
      <c r="P7" s="178" t="s">
        <v>269</v>
      </c>
      <c r="Q7" s="239"/>
      <c r="R7" s="178" t="s">
        <v>270</v>
      </c>
      <c r="S7" s="178" t="s">
        <v>271</v>
      </c>
      <c r="T7" s="178" t="s">
        <v>272</v>
      </c>
      <c r="U7" s="178" t="s">
        <v>273</v>
      </c>
      <c r="V7" s="178" t="s">
        <v>274</v>
      </c>
      <c r="W7" s="178" t="s">
        <v>275</v>
      </c>
      <c r="X7" s="178" t="s">
        <v>276</v>
      </c>
      <c r="Y7" s="178" t="s">
        <v>164</v>
      </c>
      <c r="Z7" s="286"/>
      <c r="AA7" s="239"/>
      <c r="AB7" s="239"/>
      <c r="AC7" s="178" t="s">
        <v>9</v>
      </c>
      <c r="AD7" s="178" t="s">
        <v>277</v>
      </c>
      <c r="AE7" s="179" t="s">
        <v>278</v>
      </c>
      <c r="AF7" s="180" t="s">
        <v>279</v>
      </c>
      <c r="AG7" s="180" t="s">
        <v>280</v>
      </c>
      <c r="AH7" s="180" t="s">
        <v>281</v>
      </c>
      <c r="AI7" s="181" t="s">
        <v>282</v>
      </c>
      <c r="AJ7" s="181" t="s">
        <v>269</v>
      </c>
      <c r="AK7" s="178" t="s">
        <v>9</v>
      </c>
      <c r="AL7" s="178" t="s">
        <v>277</v>
      </c>
      <c r="AM7" s="179" t="s">
        <v>283</v>
      </c>
      <c r="AN7" s="180" t="s">
        <v>284</v>
      </c>
      <c r="AO7" s="180" t="s">
        <v>285</v>
      </c>
      <c r="AP7" s="180" t="s">
        <v>281</v>
      </c>
      <c r="AQ7" s="181" t="s">
        <v>286</v>
      </c>
      <c r="AR7" s="181" t="s">
        <v>287</v>
      </c>
      <c r="AS7" s="178" t="s">
        <v>9</v>
      </c>
      <c r="AT7" s="178" t="s">
        <v>288</v>
      </c>
      <c r="AU7" s="178" t="s">
        <v>289</v>
      </c>
      <c r="AV7" s="182" t="s">
        <v>290</v>
      </c>
      <c r="AW7" s="182" t="s">
        <v>291</v>
      </c>
      <c r="AX7" s="182" t="s">
        <v>292</v>
      </c>
      <c r="AY7" s="240"/>
      <c r="AZ7" s="240"/>
      <c r="BA7" s="240"/>
      <c r="BB7" s="240"/>
      <c r="BC7" s="240"/>
      <c r="BD7" s="242"/>
      <c r="BE7" s="240"/>
      <c r="BF7" s="242"/>
      <c r="BG7" s="240"/>
      <c r="BH7" s="242"/>
      <c r="BI7" s="242"/>
      <c r="BJ7" s="240"/>
    </row>
    <row r="8" spans="1:62" ht="21" customHeight="1">
      <c r="A8" s="132" t="s">
        <v>34</v>
      </c>
      <c r="B8" s="133" t="s">
        <v>34</v>
      </c>
      <c r="C8" s="133" t="s">
        <v>34</v>
      </c>
      <c r="D8" s="134" t="s">
        <v>34</v>
      </c>
      <c r="E8" s="131" t="s">
        <v>34</v>
      </c>
      <c r="F8" s="131">
        <v>1</v>
      </c>
      <c r="G8" s="131">
        <v>2</v>
      </c>
      <c r="H8" s="131">
        <v>3</v>
      </c>
      <c r="I8" s="131">
        <v>4</v>
      </c>
      <c r="J8" s="131">
        <v>5</v>
      </c>
      <c r="K8" s="131">
        <v>6</v>
      </c>
      <c r="L8" s="131">
        <v>7</v>
      </c>
      <c r="M8" s="131">
        <v>8</v>
      </c>
      <c r="N8" s="131">
        <v>9</v>
      </c>
      <c r="O8" s="131">
        <v>10</v>
      </c>
      <c r="P8" s="131">
        <v>11</v>
      </c>
      <c r="Q8" s="131">
        <v>12</v>
      </c>
      <c r="R8" s="131">
        <v>13</v>
      </c>
      <c r="S8" s="131">
        <v>14</v>
      </c>
      <c r="T8" s="131">
        <v>15</v>
      </c>
      <c r="U8" s="131">
        <v>16</v>
      </c>
      <c r="V8" s="131">
        <v>17</v>
      </c>
      <c r="W8" s="131">
        <v>18</v>
      </c>
      <c r="X8" s="131">
        <v>19</v>
      </c>
      <c r="Y8" s="131">
        <v>20</v>
      </c>
      <c r="Z8" s="131">
        <v>21</v>
      </c>
      <c r="AA8" s="131">
        <v>22</v>
      </c>
      <c r="AB8" s="131">
        <v>23</v>
      </c>
      <c r="AC8" s="131">
        <v>24</v>
      </c>
      <c r="AD8" s="131">
        <v>25</v>
      </c>
      <c r="AE8" s="131">
        <v>26</v>
      </c>
      <c r="AF8" s="131">
        <v>27</v>
      </c>
      <c r="AG8" s="131">
        <v>28</v>
      </c>
      <c r="AH8" s="131">
        <v>29</v>
      </c>
      <c r="AI8" s="131">
        <v>30</v>
      </c>
      <c r="AJ8" s="131">
        <v>31</v>
      </c>
      <c r="AK8" s="131">
        <v>32</v>
      </c>
      <c r="AL8" s="131">
        <v>33</v>
      </c>
      <c r="AM8" s="131">
        <v>34</v>
      </c>
      <c r="AN8" s="131">
        <v>35</v>
      </c>
      <c r="AO8" s="131">
        <v>36</v>
      </c>
      <c r="AP8" s="131">
        <v>37</v>
      </c>
      <c r="AQ8" s="131">
        <v>38</v>
      </c>
      <c r="AR8" s="131">
        <v>39</v>
      </c>
      <c r="AS8" s="131">
        <v>40</v>
      </c>
      <c r="AT8" s="131">
        <v>41</v>
      </c>
      <c r="AU8" s="131">
        <v>42</v>
      </c>
      <c r="AV8" s="131">
        <v>43</v>
      </c>
      <c r="AW8" s="131">
        <v>44</v>
      </c>
      <c r="AX8" s="131">
        <v>45</v>
      </c>
      <c r="AY8" s="131">
        <v>46</v>
      </c>
      <c r="AZ8" s="131">
        <v>47</v>
      </c>
      <c r="BA8" s="131">
        <v>48</v>
      </c>
      <c r="BB8" s="131">
        <v>49</v>
      </c>
      <c r="BC8" s="131">
        <v>50</v>
      </c>
      <c r="BD8" s="131">
        <v>51</v>
      </c>
      <c r="BE8" s="131">
        <v>52</v>
      </c>
      <c r="BF8" s="131">
        <v>53</v>
      </c>
      <c r="BG8" s="131">
        <v>54</v>
      </c>
      <c r="BH8" s="131">
        <v>55</v>
      </c>
      <c r="BI8" s="131">
        <v>56</v>
      </c>
      <c r="BJ8" s="131">
        <v>57</v>
      </c>
    </row>
    <row r="9" spans="1:62" s="138" customFormat="1" ht="21.75" customHeight="1">
      <c r="A9" s="135"/>
      <c r="B9" s="135"/>
      <c r="C9" s="135"/>
      <c r="D9" s="135"/>
      <c r="E9" s="183" t="s">
        <v>6</v>
      </c>
      <c r="F9" s="184">
        <v>382381259</v>
      </c>
      <c r="G9" s="184">
        <v>319761259</v>
      </c>
      <c r="H9" s="184">
        <v>271136030</v>
      </c>
      <c r="I9" s="184">
        <v>49651992</v>
      </c>
      <c r="J9" s="184">
        <v>14496</v>
      </c>
      <c r="K9" s="184">
        <v>2702590</v>
      </c>
      <c r="L9" s="184">
        <v>7819200</v>
      </c>
      <c r="M9" s="184">
        <v>58228740</v>
      </c>
      <c r="N9" s="184">
        <v>0</v>
      </c>
      <c r="O9" s="184">
        <v>7684686</v>
      </c>
      <c r="P9" s="184">
        <v>1218727</v>
      </c>
      <c r="Q9" s="184">
        <v>30548211</v>
      </c>
      <c r="R9" s="184">
        <v>16042939</v>
      </c>
      <c r="S9" s="184">
        <v>4812882</v>
      </c>
      <c r="T9" s="184">
        <v>3759472</v>
      </c>
      <c r="U9" s="184">
        <v>194480</v>
      </c>
      <c r="V9" s="184">
        <v>0</v>
      </c>
      <c r="W9" s="184">
        <v>0</v>
      </c>
      <c r="X9" s="184">
        <v>0</v>
      </c>
      <c r="Y9" s="184">
        <v>3751347</v>
      </c>
      <c r="Z9" s="184">
        <v>9625764</v>
      </c>
      <c r="AA9" s="184">
        <v>75080504</v>
      </c>
      <c r="AB9" s="184">
        <v>7878989</v>
      </c>
      <c r="AC9" s="184">
        <v>813373</v>
      </c>
      <c r="AD9" s="184">
        <v>633464</v>
      </c>
      <c r="AE9" s="184">
        <v>16772</v>
      </c>
      <c r="AF9" s="184">
        <v>40088</v>
      </c>
      <c r="AG9" s="184">
        <v>15120</v>
      </c>
      <c r="AH9" s="184">
        <v>0</v>
      </c>
      <c r="AI9" s="184">
        <v>67841</v>
      </c>
      <c r="AJ9" s="184">
        <v>40088</v>
      </c>
      <c r="AK9" s="184">
        <v>3822576</v>
      </c>
      <c r="AL9" s="184">
        <v>0</v>
      </c>
      <c r="AM9" s="184">
        <v>156100</v>
      </c>
      <c r="AN9" s="184">
        <v>406547</v>
      </c>
      <c r="AO9" s="184">
        <v>602980</v>
      </c>
      <c r="AP9" s="184">
        <v>1562400</v>
      </c>
      <c r="AQ9" s="184">
        <v>688002</v>
      </c>
      <c r="AR9" s="184">
        <v>406547</v>
      </c>
      <c r="AS9" s="184">
        <v>163040</v>
      </c>
      <c r="AT9" s="184">
        <v>163040</v>
      </c>
      <c r="AU9" s="184">
        <v>0</v>
      </c>
      <c r="AV9" s="184">
        <v>0</v>
      </c>
      <c r="AW9" s="184">
        <v>0</v>
      </c>
      <c r="AX9" s="184">
        <v>0</v>
      </c>
      <c r="AY9" s="184">
        <v>3080000</v>
      </c>
      <c r="AZ9" s="184">
        <v>0</v>
      </c>
      <c r="BA9" s="184">
        <v>40746240</v>
      </c>
      <c r="BB9" s="184">
        <v>37432040</v>
      </c>
      <c r="BC9" s="184">
        <v>245000</v>
      </c>
      <c r="BD9" s="184">
        <v>1604304</v>
      </c>
      <c r="BE9" s="184">
        <v>1243148</v>
      </c>
      <c r="BF9" s="184">
        <v>0</v>
      </c>
      <c r="BG9" s="184">
        <v>221748</v>
      </c>
      <c r="BH9" s="184">
        <v>62620000</v>
      </c>
      <c r="BI9" s="184">
        <v>62620000</v>
      </c>
      <c r="BJ9" s="184">
        <v>0</v>
      </c>
    </row>
    <row r="10" spans="1:62" ht="21.75" customHeight="1">
      <c r="A10" s="135"/>
      <c r="B10" s="135"/>
      <c r="C10" s="135"/>
      <c r="D10" s="135" t="s">
        <v>129</v>
      </c>
      <c r="E10" s="135" t="s">
        <v>130</v>
      </c>
      <c r="F10" s="184">
        <v>382381259</v>
      </c>
      <c r="G10" s="184">
        <v>319761259</v>
      </c>
      <c r="H10" s="184">
        <v>271136030</v>
      </c>
      <c r="I10" s="184">
        <v>49651992</v>
      </c>
      <c r="J10" s="184">
        <v>14496</v>
      </c>
      <c r="K10" s="184">
        <v>2702590</v>
      </c>
      <c r="L10" s="184">
        <v>7819200</v>
      </c>
      <c r="M10" s="184">
        <v>58228740</v>
      </c>
      <c r="N10" s="184">
        <v>0</v>
      </c>
      <c r="O10" s="184">
        <v>7684686</v>
      </c>
      <c r="P10" s="184">
        <v>1218727</v>
      </c>
      <c r="Q10" s="184">
        <v>30548211</v>
      </c>
      <c r="R10" s="184">
        <v>16042939</v>
      </c>
      <c r="S10" s="184">
        <v>4812882</v>
      </c>
      <c r="T10" s="184">
        <v>3759472</v>
      </c>
      <c r="U10" s="184">
        <v>194480</v>
      </c>
      <c r="V10" s="184">
        <v>0</v>
      </c>
      <c r="W10" s="184">
        <v>0</v>
      </c>
      <c r="X10" s="184">
        <v>0</v>
      </c>
      <c r="Y10" s="184">
        <v>3751347</v>
      </c>
      <c r="Z10" s="184">
        <v>9625764</v>
      </c>
      <c r="AA10" s="184">
        <v>75080504</v>
      </c>
      <c r="AB10" s="184">
        <v>7878989</v>
      </c>
      <c r="AC10" s="184">
        <v>813373</v>
      </c>
      <c r="AD10" s="184">
        <v>633464</v>
      </c>
      <c r="AE10" s="184">
        <v>16772</v>
      </c>
      <c r="AF10" s="184">
        <v>40088</v>
      </c>
      <c r="AG10" s="184">
        <v>15120</v>
      </c>
      <c r="AH10" s="184">
        <v>0</v>
      </c>
      <c r="AI10" s="184">
        <v>67841</v>
      </c>
      <c r="AJ10" s="184">
        <v>40088</v>
      </c>
      <c r="AK10" s="184">
        <v>3822576</v>
      </c>
      <c r="AL10" s="184">
        <v>0</v>
      </c>
      <c r="AM10" s="184">
        <v>156100</v>
      </c>
      <c r="AN10" s="184">
        <v>406547</v>
      </c>
      <c r="AO10" s="184">
        <v>602980</v>
      </c>
      <c r="AP10" s="184">
        <v>1562400</v>
      </c>
      <c r="AQ10" s="184">
        <v>688002</v>
      </c>
      <c r="AR10" s="184">
        <v>406547</v>
      </c>
      <c r="AS10" s="184">
        <v>163040</v>
      </c>
      <c r="AT10" s="184">
        <v>163040</v>
      </c>
      <c r="AU10" s="184">
        <v>0</v>
      </c>
      <c r="AV10" s="184">
        <v>0</v>
      </c>
      <c r="AW10" s="184">
        <v>0</v>
      </c>
      <c r="AX10" s="184">
        <v>0</v>
      </c>
      <c r="AY10" s="184">
        <v>3080000</v>
      </c>
      <c r="AZ10" s="184">
        <v>0</v>
      </c>
      <c r="BA10" s="184">
        <v>40746240</v>
      </c>
      <c r="BB10" s="184">
        <v>37432040</v>
      </c>
      <c r="BC10" s="184">
        <v>245000</v>
      </c>
      <c r="BD10" s="184">
        <v>1604304</v>
      </c>
      <c r="BE10" s="184">
        <v>1243148</v>
      </c>
      <c r="BF10" s="184">
        <v>0</v>
      </c>
      <c r="BG10" s="184">
        <v>221748</v>
      </c>
      <c r="BH10" s="184">
        <v>62620000</v>
      </c>
      <c r="BI10" s="184">
        <v>62620000</v>
      </c>
      <c r="BJ10" s="184">
        <v>0</v>
      </c>
    </row>
    <row r="11" spans="1:62" ht="21.75" customHeight="1">
      <c r="A11" s="135"/>
      <c r="B11" s="135"/>
      <c r="C11" s="135"/>
      <c r="D11" s="135" t="s">
        <v>131</v>
      </c>
      <c r="E11" s="135" t="s">
        <v>132</v>
      </c>
      <c r="F11" s="184">
        <v>382381259</v>
      </c>
      <c r="G11" s="184">
        <v>319761259</v>
      </c>
      <c r="H11" s="184">
        <v>271136030</v>
      </c>
      <c r="I11" s="184">
        <v>49651992</v>
      </c>
      <c r="J11" s="184">
        <v>14496</v>
      </c>
      <c r="K11" s="184">
        <v>2702590</v>
      </c>
      <c r="L11" s="184">
        <v>7819200</v>
      </c>
      <c r="M11" s="184">
        <v>58228740</v>
      </c>
      <c r="N11" s="184">
        <v>0</v>
      </c>
      <c r="O11" s="184">
        <v>7684686</v>
      </c>
      <c r="P11" s="184">
        <v>1218727</v>
      </c>
      <c r="Q11" s="184">
        <v>30548211</v>
      </c>
      <c r="R11" s="184">
        <v>16042939</v>
      </c>
      <c r="S11" s="184">
        <v>4812882</v>
      </c>
      <c r="T11" s="184">
        <v>3759472</v>
      </c>
      <c r="U11" s="184">
        <v>194480</v>
      </c>
      <c r="V11" s="184">
        <v>0</v>
      </c>
      <c r="W11" s="184">
        <v>0</v>
      </c>
      <c r="X11" s="184">
        <v>0</v>
      </c>
      <c r="Y11" s="184">
        <v>3751347</v>
      </c>
      <c r="Z11" s="184">
        <v>9625764</v>
      </c>
      <c r="AA11" s="184">
        <v>75080504</v>
      </c>
      <c r="AB11" s="184">
        <v>7878989</v>
      </c>
      <c r="AC11" s="184">
        <v>813373</v>
      </c>
      <c r="AD11" s="184">
        <v>633464</v>
      </c>
      <c r="AE11" s="184">
        <v>16772</v>
      </c>
      <c r="AF11" s="184">
        <v>40088</v>
      </c>
      <c r="AG11" s="184">
        <v>15120</v>
      </c>
      <c r="AH11" s="184">
        <v>0</v>
      </c>
      <c r="AI11" s="184">
        <v>67841</v>
      </c>
      <c r="AJ11" s="184">
        <v>40088</v>
      </c>
      <c r="AK11" s="184">
        <v>3822576</v>
      </c>
      <c r="AL11" s="184">
        <v>0</v>
      </c>
      <c r="AM11" s="184">
        <v>156100</v>
      </c>
      <c r="AN11" s="184">
        <v>406547</v>
      </c>
      <c r="AO11" s="184">
        <v>602980</v>
      </c>
      <c r="AP11" s="184">
        <v>1562400</v>
      </c>
      <c r="AQ11" s="184">
        <v>688002</v>
      </c>
      <c r="AR11" s="184">
        <v>406547</v>
      </c>
      <c r="AS11" s="184">
        <v>163040</v>
      </c>
      <c r="AT11" s="184">
        <v>163040</v>
      </c>
      <c r="AU11" s="184">
        <v>0</v>
      </c>
      <c r="AV11" s="184">
        <v>0</v>
      </c>
      <c r="AW11" s="184">
        <v>0</v>
      </c>
      <c r="AX11" s="184">
        <v>0</v>
      </c>
      <c r="AY11" s="184">
        <v>3080000</v>
      </c>
      <c r="AZ11" s="184">
        <v>0</v>
      </c>
      <c r="BA11" s="184">
        <v>40746240</v>
      </c>
      <c r="BB11" s="184">
        <v>37432040</v>
      </c>
      <c r="BC11" s="184">
        <v>245000</v>
      </c>
      <c r="BD11" s="184">
        <v>1604304</v>
      </c>
      <c r="BE11" s="184">
        <v>1243148</v>
      </c>
      <c r="BF11" s="184">
        <v>0</v>
      </c>
      <c r="BG11" s="184">
        <v>221748</v>
      </c>
      <c r="BH11" s="184">
        <v>62620000</v>
      </c>
      <c r="BI11" s="184">
        <v>62620000</v>
      </c>
      <c r="BJ11" s="184">
        <v>0</v>
      </c>
    </row>
    <row r="12" spans="1:62" ht="21.75" customHeight="1">
      <c r="A12" s="135" t="s">
        <v>133</v>
      </c>
      <c r="B12" s="135" t="s">
        <v>134</v>
      </c>
      <c r="C12" s="135" t="s">
        <v>135</v>
      </c>
      <c r="D12" s="135" t="s">
        <v>136</v>
      </c>
      <c r="E12" s="135" t="s">
        <v>137</v>
      </c>
      <c r="F12" s="184">
        <v>323256232</v>
      </c>
      <c r="G12" s="184">
        <v>260636232</v>
      </c>
      <c r="H12" s="184">
        <v>217774632</v>
      </c>
      <c r="I12" s="184">
        <v>42058092</v>
      </c>
      <c r="J12" s="184">
        <v>0</v>
      </c>
      <c r="K12" s="184">
        <v>2363090</v>
      </c>
      <c r="L12" s="184">
        <v>7819200</v>
      </c>
      <c r="M12" s="184">
        <v>54000000</v>
      </c>
      <c r="N12" s="184">
        <v>0</v>
      </c>
      <c r="O12" s="184">
        <v>6465959</v>
      </c>
      <c r="P12" s="136">
        <v>0</v>
      </c>
      <c r="Q12" s="184">
        <v>26236440</v>
      </c>
      <c r="R12" s="184">
        <v>0</v>
      </c>
      <c r="S12" s="184">
        <v>0</v>
      </c>
      <c r="T12" s="184">
        <v>0</v>
      </c>
      <c r="U12" s="184">
        <v>0</v>
      </c>
      <c r="V12" s="184">
        <v>0</v>
      </c>
      <c r="W12" s="184">
        <v>0</v>
      </c>
      <c r="X12" s="184">
        <v>0</v>
      </c>
      <c r="Y12" s="184">
        <v>3751347</v>
      </c>
      <c r="Z12" s="184">
        <v>0</v>
      </c>
      <c r="AA12" s="184">
        <v>75080504</v>
      </c>
      <c r="AB12" s="184">
        <v>4702400</v>
      </c>
      <c r="AC12" s="184">
        <v>0</v>
      </c>
      <c r="AD12" s="184">
        <v>0</v>
      </c>
      <c r="AE12" s="184">
        <v>0</v>
      </c>
      <c r="AF12" s="184">
        <v>0</v>
      </c>
      <c r="AG12" s="184">
        <v>0</v>
      </c>
      <c r="AH12" s="184">
        <v>0</v>
      </c>
      <c r="AI12" s="136">
        <v>0</v>
      </c>
      <c r="AJ12" s="136">
        <v>0</v>
      </c>
      <c r="AK12" s="184">
        <v>1562400</v>
      </c>
      <c r="AL12" s="184">
        <v>0</v>
      </c>
      <c r="AM12" s="184">
        <v>0</v>
      </c>
      <c r="AN12" s="184">
        <v>0</v>
      </c>
      <c r="AO12" s="184">
        <v>0</v>
      </c>
      <c r="AP12" s="184">
        <v>1562400</v>
      </c>
      <c r="AQ12" s="136">
        <v>0</v>
      </c>
      <c r="AR12" s="136">
        <v>0</v>
      </c>
      <c r="AS12" s="184">
        <v>140000</v>
      </c>
      <c r="AT12" s="184">
        <v>140000</v>
      </c>
      <c r="AU12" s="184">
        <v>0</v>
      </c>
      <c r="AV12" s="184">
        <v>0</v>
      </c>
      <c r="AW12" s="184">
        <v>0</v>
      </c>
      <c r="AX12" s="184">
        <v>0</v>
      </c>
      <c r="AY12" s="184">
        <v>3000000</v>
      </c>
      <c r="AZ12" s="184">
        <v>0</v>
      </c>
      <c r="BA12" s="184">
        <v>38159200</v>
      </c>
      <c r="BB12" s="184">
        <v>35495000</v>
      </c>
      <c r="BC12" s="184">
        <v>245000</v>
      </c>
      <c r="BD12" s="184">
        <v>1365900</v>
      </c>
      <c r="BE12" s="184">
        <v>1053300</v>
      </c>
      <c r="BF12" s="184">
        <v>0</v>
      </c>
      <c r="BG12" s="184">
        <v>0</v>
      </c>
      <c r="BH12" s="184">
        <v>62620000</v>
      </c>
      <c r="BI12" s="184">
        <v>62620000</v>
      </c>
      <c r="BJ12" s="184">
        <v>0</v>
      </c>
    </row>
    <row r="13" spans="1:62" ht="21.75" customHeight="1">
      <c r="A13" s="135" t="s">
        <v>133</v>
      </c>
      <c r="B13" s="135" t="s">
        <v>144</v>
      </c>
      <c r="C13" s="135" t="s">
        <v>134</v>
      </c>
      <c r="D13" s="135" t="s">
        <v>136</v>
      </c>
      <c r="E13" s="135" t="s">
        <v>213</v>
      </c>
      <c r="F13" s="184">
        <v>21615941</v>
      </c>
      <c r="G13" s="184">
        <v>21615941</v>
      </c>
      <c r="H13" s="184">
        <v>18925861</v>
      </c>
      <c r="I13" s="184">
        <v>7593900</v>
      </c>
      <c r="J13" s="184">
        <v>14496</v>
      </c>
      <c r="K13" s="184">
        <v>339500</v>
      </c>
      <c r="L13" s="184">
        <v>0</v>
      </c>
      <c r="M13" s="184">
        <v>4228740</v>
      </c>
      <c r="N13" s="184">
        <v>0</v>
      </c>
      <c r="O13" s="184">
        <v>1218727</v>
      </c>
      <c r="P13" s="136">
        <v>1218727</v>
      </c>
      <c r="Q13" s="184">
        <v>4311771</v>
      </c>
      <c r="R13" s="184">
        <v>0</v>
      </c>
      <c r="S13" s="184">
        <v>0</v>
      </c>
      <c r="T13" s="184">
        <v>0</v>
      </c>
      <c r="U13" s="184">
        <v>0</v>
      </c>
      <c r="V13" s="184">
        <v>0</v>
      </c>
      <c r="W13" s="184">
        <v>0</v>
      </c>
      <c r="X13" s="184">
        <v>0</v>
      </c>
      <c r="Y13" s="184">
        <v>0</v>
      </c>
      <c r="Z13" s="184">
        <v>0</v>
      </c>
      <c r="AA13" s="184">
        <v>0</v>
      </c>
      <c r="AB13" s="184">
        <v>103040</v>
      </c>
      <c r="AC13" s="184">
        <v>0</v>
      </c>
      <c r="AD13" s="184">
        <v>0</v>
      </c>
      <c r="AE13" s="184">
        <v>0</v>
      </c>
      <c r="AF13" s="184">
        <v>0</v>
      </c>
      <c r="AG13" s="184">
        <v>0</v>
      </c>
      <c r="AH13" s="184">
        <v>0</v>
      </c>
      <c r="AI13" s="136">
        <v>0</v>
      </c>
      <c r="AJ13" s="136">
        <v>0</v>
      </c>
      <c r="AK13" s="184">
        <v>0</v>
      </c>
      <c r="AL13" s="184">
        <v>0</v>
      </c>
      <c r="AM13" s="184">
        <v>0</v>
      </c>
      <c r="AN13" s="184">
        <v>0</v>
      </c>
      <c r="AO13" s="184">
        <v>0</v>
      </c>
      <c r="AP13" s="184">
        <v>0</v>
      </c>
      <c r="AQ13" s="136">
        <v>0</v>
      </c>
      <c r="AR13" s="136">
        <v>0</v>
      </c>
      <c r="AS13" s="184">
        <v>23040</v>
      </c>
      <c r="AT13" s="184">
        <v>23040</v>
      </c>
      <c r="AU13" s="184">
        <v>0</v>
      </c>
      <c r="AV13" s="184">
        <v>0</v>
      </c>
      <c r="AW13" s="184">
        <v>0</v>
      </c>
      <c r="AX13" s="184">
        <v>0</v>
      </c>
      <c r="AY13" s="184">
        <v>80000</v>
      </c>
      <c r="AZ13" s="184">
        <v>0</v>
      </c>
      <c r="BA13" s="184">
        <v>2587040</v>
      </c>
      <c r="BB13" s="184">
        <v>1937040</v>
      </c>
      <c r="BC13" s="184">
        <v>0</v>
      </c>
      <c r="BD13" s="184">
        <v>238404</v>
      </c>
      <c r="BE13" s="184">
        <v>189848</v>
      </c>
      <c r="BF13" s="184">
        <v>0</v>
      </c>
      <c r="BG13" s="184">
        <v>221748</v>
      </c>
      <c r="BH13" s="184">
        <v>0</v>
      </c>
      <c r="BI13" s="184">
        <v>0</v>
      </c>
      <c r="BJ13" s="184">
        <v>0</v>
      </c>
    </row>
    <row r="14" spans="1:62" ht="21.75" customHeight="1">
      <c r="A14" s="135" t="s">
        <v>138</v>
      </c>
      <c r="B14" s="135" t="s">
        <v>135</v>
      </c>
      <c r="C14" s="135" t="s">
        <v>134</v>
      </c>
      <c r="D14" s="135" t="s">
        <v>136</v>
      </c>
      <c r="E14" s="135" t="s">
        <v>139</v>
      </c>
      <c r="F14" s="184">
        <v>3073549</v>
      </c>
      <c r="G14" s="184">
        <v>3073549</v>
      </c>
      <c r="H14" s="184">
        <v>0</v>
      </c>
      <c r="I14" s="184">
        <v>0</v>
      </c>
      <c r="J14" s="184">
        <v>0</v>
      </c>
      <c r="K14" s="184">
        <v>0</v>
      </c>
      <c r="L14" s="184">
        <v>0</v>
      </c>
      <c r="M14" s="184">
        <v>0</v>
      </c>
      <c r="N14" s="184">
        <v>0</v>
      </c>
      <c r="O14" s="184">
        <v>0</v>
      </c>
      <c r="P14" s="184">
        <v>0</v>
      </c>
      <c r="Q14" s="184">
        <v>0</v>
      </c>
      <c r="R14" s="184">
        <v>0</v>
      </c>
      <c r="S14" s="184">
        <v>0</v>
      </c>
      <c r="T14" s="184">
        <v>0</v>
      </c>
      <c r="U14" s="184">
        <v>0</v>
      </c>
      <c r="V14" s="184">
        <v>0</v>
      </c>
      <c r="W14" s="184">
        <v>0</v>
      </c>
      <c r="X14" s="184">
        <v>0</v>
      </c>
      <c r="Y14" s="184">
        <v>0</v>
      </c>
      <c r="Z14" s="184">
        <v>0</v>
      </c>
      <c r="AA14" s="184">
        <v>0</v>
      </c>
      <c r="AB14" s="184">
        <v>3073549</v>
      </c>
      <c r="AC14" s="184">
        <v>813373</v>
      </c>
      <c r="AD14" s="184">
        <v>633464</v>
      </c>
      <c r="AE14" s="184">
        <v>16772</v>
      </c>
      <c r="AF14" s="184">
        <v>40088</v>
      </c>
      <c r="AG14" s="184">
        <v>15120</v>
      </c>
      <c r="AH14" s="184">
        <v>0</v>
      </c>
      <c r="AI14" s="184">
        <v>67841</v>
      </c>
      <c r="AJ14" s="184">
        <v>40088</v>
      </c>
      <c r="AK14" s="184">
        <v>2260176</v>
      </c>
      <c r="AL14" s="184">
        <v>0</v>
      </c>
      <c r="AM14" s="184">
        <v>156100</v>
      </c>
      <c r="AN14" s="184">
        <v>406547</v>
      </c>
      <c r="AO14" s="184">
        <v>602980</v>
      </c>
      <c r="AP14" s="184">
        <v>0</v>
      </c>
      <c r="AQ14" s="184">
        <v>688002</v>
      </c>
      <c r="AR14" s="184">
        <v>406547</v>
      </c>
      <c r="AS14" s="184">
        <v>0</v>
      </c>
      <c r="AT14" s="184">
        <v>0</v>
      </c>
      <c r="AU14" s="184">
        <v>0</v>
      </c>
      <c r="AV14" s="184">
        <v>0</v>
      </c>
      <c r="AW14" s="184">
        <v>0</v>
      </c>
      <c r="AX14" s="184">
        <v>0</v>
      </c>
      <c r="AY14" s="184">
        <v>0</v>
      </c>
      <c r="AZ14" s="184">
        <v>0</v>
      </c>
      <c r="BA14" s="184">
        <v>0</v>
      </c>
      <c r="BB14" s="184">
        <v>0</v>
      </c>
      <c r="BC14" s="184">
        <v>0</v>
      </c>
      <c r="BD14" s="184">
        <v>0</v>
      </c>
      <c r="BE14" s="184">
        <v>0</v>
      </c>
      <c r="BF14" s="184">
        <v>0</v>
      </c>
      <c r="BG14" s="184">
        <v>0</v>
      </c>
      <c r="BH14" s="184">
        <v>0</v>
      </c>
      <c r="BI14" s="184">
        <v>0</v>
      </c>
      <c r="BJ14" s="184">
        <v>0</v>
      </c>
    </row>
    <row r="15" spans="1:62" ht="21.75" customHeight="1">
      <c r="A15" s="135" t="s">
        <v>138</v>
      </c>
      <c r="B15" s="135" t="s">
        <v>135</v>
      </c>
      <c r="C15" s="135" t="s">
        <v>135</v>
      </c>
      <c r="D15" s="135" t="s">
        <v>136</v>
      </c>
      <c r="E15" s="135" t="s">
        <v>140</v>
      </c>
      <c r="F15" s="184">
        <v>16042939</v>
      </c>
      <c r="G15" s="184">
        <v>16042939</v>
      </c>
      <c r="H15" s="184">
        <v>16042939</v>
      </c>
      <c r="I15" s="184">
        <v>0</v>
      </c>
      <c r="J15" s="184">
        <v>0</v>
      </c>
      <c r="K15" s="184">
        <v>0</v>
      </c>
      <c r="L15" s="184">
        <v>0</v>
      </c>
      <c r="M15" s="184">
        <v>0</v>
      </c>
      <c r="N15" s="184">
        <v>0</v>
      </c>
      <c r="O15" s="184">
        <v>0</v>
      </c>
      <c r="P15" s="184">
        <v>0</v>
      </c>
      <c r="Q15" s="184">
        <v>0</v>
      </c>
      <c r="R15" s="184">
        <v>16042939</v>
      </c>
      <c r="S15" s="184">
        <v>0</v>
      </c>
      <c r="T15" s="184">
        <v>0</v>
      </c>
      <c r="U15" s="184">
        <v>0</v>
      </c>
      <c r="V15" s="184">
        <v>0</v>
      </c>
      <c r="W15" s="184">
        <v>0</v>
      </c>
      <c r="X15" s="184">
        <v>0</v>
      </c>
      <c r="Y15" s="184">
        <v>0</v>
      </c>
      <c r="Z15" s="184">
        <v>0</v>
      </c>
      <c r="AA15" s="184">
        <v>0</v>
      </c>
      <c r="AB15" s="184">
        <v>0</v>
      </c>
      <c r="AC15" s="184">
        <v>0</v>
      </c>
      <c r="AD15" s="184">
        <v>0</v>
      </c>
      <c r="AE15" s="184">
        <v>0</v>
      </c>
      <c r="AF15" s="184">
        <v>0</v>
      </c>
      <c r="AG15" s="184">
        <v>0</v>
      </c>
      <c r="AH15" s="184">
        <v>0</v>
      </c>
      <c r="AI15" s="184">
        <v>0</v>
      </c>
      <c r="AJ15" s="184">
        <v>0</v>
      </c>
      <c r="AK15" s="184">
        <v>0</v>
      </c>
      <c r="AL15" s="184">
        <v>0</v>
      </c>
      <c r="AM15" s="184">
        <v>0</v>
      </c>
      <c r="AN15" s="184">
        <v>0</v>
      </c>
      <c r="AO15" s="184">
        <v>0</v>
      </c>
      <c r="AP15" s="184">
        <v>0</v>
      </c>
      <c r="AQ15" s="184">
        <v>0</v>
      </c>
      <c r="AR15" s="184">
        <v>0</v>
      </c>
      <c r="AS15" s="184">
        <v>0</v>
      </c>
      <c r="AT15" s="184">
        <v>0</v>
      </c>
      <c r="AU15" s="184">
        <v>0</v>
      </c>
      <c r="AV15" s="184">
        <v>0</v>
      </c>
      <c r="AW15" s="184">
        <v>0</v>
      </c>
      <c r="AX15" s="184">
        <v>0</v>
      </c>
      <c r="AY15" s="184">
        <v>0</v>
      </c>
      <c r="AZ15" s="184">
        <v>0</v>
      </c>
      <c r="BA15" s="184">
        <v>0</v>
      </c>
      <c r="BB15" s="184">
        <v>0</v>
      </c>
      <c r="BC15" s="184">
        <v>0</v>
      </c>
      <c r="BD15" s="184">
        <v>0</v>
      </c>
      <c r="BE15" s="184">
        <v>0</v>
      </c>
      <c r="BF15" s="184">
        <v>0</v>
      </c>
      <c r="BG15" s="184">
        <v>0</v>
      </c>
      <c r="BH15" s="184">
        <v>0</v>
      </c>
      <c r="BI15" s="184">
        <v>0</v>
      </c>
      <c r="BJ15" s="184">
        <v>0</v>
      </c>
    </row>
    <row r="16" spans="1:62" ht="21.75" customHeight="1">
      <c r="A16" s="135" t="s">
        <v>141</v>
      </c>
      <c r="B16" s="135" t="s">
        <v>142</v>
      </c>
      <c r="C16" s="135" t="s">
        <v>134</v>
      </c>
      <c r="D16" s="135" t="s">
        <v>136</v>
      </c>
      <c r="E16" s="135" t="s">
        <v>143</v>
      </c>
      <c r="F16" s="184">
        <v>4812882</v>
      </c>
      <c r="G16" s="184">
        <v>4812882</v>
      </c>
      <c r="H16" s="184">
        <v>4812882</v>
      </c>
      <c r="I16" s="184">
        <v>0</v>
      </c>
      <c r="J16" s="184">
        <v>0</v>
      </c>
      <c r="K16" s="184">
        <v>0</v>
      </c>
      <c r="L16" s="184">
        <v>0</v>
      </c>
      <c r="M16" s="184">
        <v>0</v>
      </c>
      <c r="N16" s="184">
        <v>0</v>
      </c>
      <c r="O16" s="184">
        <v>0</v>
      </c>
      <c r="P16" s="184">
        <v>0</v>
      </c>
      <c r="Q16" s="184">
        <v>0</v>
      </c>
      <c r="R16" s="184">
        <v>0</v>
      </c>
      <c r="S16" s="184">
        <v>4812882</v>
      </c>
      <c r="T16" s="184">
        <v>0</v>
      </c>
      <c r="U16" s="184">
        <v>0</v>
      </c>
      <c r="V16" s="184">
        <v>0</v>
      </c>
      <c r="W16" s="184">
        <v>0</v>
      </c>
      <c r="X16" s="184">
        <v>0</v>
      </c>
      <c r="Y16" s="184">
        <v>0</v>
      </c>
      <c r="Z16" s="184">
        <v>0</v>
      </c>
      <c r="AA16" s="184">
        <v>0</v>
      </c>
      <c r="AB16" s="184">
        <v>0</v>
      </c>
      <c r="AC16" s="184">
        <v>0</v>
      </c>
      <c r="AD16" s="184">
        <v>0</v>
      </c>
      <c r="AE16" s="184">
        <v>0</v>
      </c>
      <c r="AF16" s="184">
        <v>0</v>
      </c>
      <c r="AG16" s="184">
        <v>0</v>
      </c>
      <c r="AH16" s="184">
        <v>0</v>
      </c>
      <c r="AI16" s="184">
        <v>0</v>
      </c>
      <c r="AJ16" s="184">
        <v>0</v>
      </c>
      <c r="AK16" s="184">
        <v>0</v>
      </c>
      <c r="AL16" s="184">
        <v>0</v>
      </c>
      <c r="AM16" s="184">
        <v>0</v>
      </c>
      <c r="AN16" s="184">
        <v>0</v>
      </c>
      <c r="AO16" s="184">
        <v>0</v>
      </c>
      <c r="AP16" s="184">
        <v>0</v>
      </c>
      <c r="AQ16" s="184">
        <v>0</v>
      </c>
      <c r="AR16" s="184">
        <v>0</v>
      </c>
      <c r="AS16" s="184">
        <v>0</v>
      </c>
      <c r="AT16" s="184">
        <v>0</v>
      </c>
      <c r="AU16" s="184">
        <v>0</v>
      </c>
      <c r="AV16" s="184">
        <v>0</v>
      </c>
      <c r="AW16" s="184">
        <v>0</v>
      </c>
      <c r="AX16" s="184">
        <v>0</v>
      </c>
      <c r="AY16" s="184">
        <v>0</v>
      </c>
      <c r="AZ16" s="184">
        <v>0</v>
      </c>
      <c r="BA16" s="184">
        <v>0</v>
      </c>
      <c r="BB16" s="184">
        <v>0</v>
      </c>
      <c r="BC16" s="184">
        <v>0</v>
      </c>
      <c r="BD16" s="184">
        <v>0</v>
      </c>
      <c r="BE16" s="184">
        <v>0</v>
      </c>
      <c r="BF16" s="184">
        <v>0</v>
      </c>
      <c r="BG16" s="184">
        <v>0</v>
      </c>
      <c r="BH16" s="184">
        <v>0</v>
      </c>
      <c r="BI16" s="184">
        <v>0</v>
      </c>
      <c r="BJ16" s="184">
        <v>0</v>
      </c>
    </row>
    <row r="17" spans="1:62" ht="21.75" customHeight="1">
      <c r="A17" s="135" t="s">
        <v>141</v>
      </c>
      <c r="B17" s="135" t="s">
        <v>142</v>
      </c>
      <c r="C17" s="135" t="s">
        <v>144</v>
      </c>
      <c r="D17" s="135" t="s">
        <v>136</v>
      </c>
      <c r="E17" s="135" t="s">
        <v>145</v>
      </c>
      <c r="F17" s="184">
        <v>3953952</v>
      </c>
      <c r="G17" s="184">
        <v>3953952</v>
      </c>
      <c r="H17" s="184">
        <v>3953952</v>
      </c>
      <c r="I17" s="184">
        <v>0</v>
      </c>
      <c r="J17" s="184">
        <v>0</v>
      </c>
      <c r="K17" s="184">
        <v>0</v>
      </c>
      <c r="L17" s="184">
        <v>0</v>
      </c>
      <c r="M17" s="184">
        <v>0</v>
      </c>
      <c r="N17" s="184">
        <v>0</v>
      </c>
      <c r="O17" s="184">
        <v>0</v>
      </c>
      <c r="P17" s="184">
        <v>0</v>
      </c>
      <c r="Q17" s="184">
        <v>0</v>
      </c>
      <c r="R17" s="184">
        <v>0</v>
      </c>
      <c r="S17" s="184">
        <v>0</v>
      </c>
      <c r="T17" s="184">
        <v>3759472</v>
      </c>
      <c r="U17" s="184">
        <v>194480</v>
      </c>
      <c r="V17" s="184">
        <v>0</v>
      </c>
      <c r="W17" s="184">
        <v>0</v>
      </c>
      <c r="X17" s="184">
        <v>0</v>
      </c>
      <c r="Y17" s="184">
        <v>0</v>
      </c>
      <c r="Z17" s="184">
        <v>0</v>
      </c>
      <c r="AA17" s="184">
        <v>0</v>
      </c>
      <c r="AB17" s="184">
        <v>0</v>
      </c>
      <c r="AC17" s="184">
        <v>0</v>
      </c>
      <c r="AD17" s="184">
        <v>0</v>
      </c>
      <c r="AE17" s="184">
        <v>0</v>
      </c>
      <c r="AF17" s="184">
        <v>0</v>
      </c>
      <c r="AG17" s="184">
        <v>0</v>
      </c>
      <c r="AH17" s="184">
        <v>0</v>
      </c>
      <c r="AI17" s="184">
        <v>0</v>
      </c>
      <c r="AJ17" s="184">
        <v>0</v>
      </c>
      <c r="AK17" s="184">
        <v>0</v>
      </c>
      <c r="AL17" s="184">
        <v>0</v>
      </c>
      <c r="AM17" s="184">
        <v>0</v>
      </c>
      <c r="AN17" s="184">
        <v>0</v>
      </c>
      <c r="AO17" s="184">
        <v>0</v>
      </c>
      <c r="AP17" s="184">
        <v>0</v>
      </c>
      <c r="AQ17" s="184">
        <v>0</v>
      </c>
      <c r="AR17" s="184">
        <v>0</v>
      </c>
      <c r="AS17" s="184">
        <v>0</v>
      </c>
      <c r="AT17" s="184">
        <v>0</v>
      </c>
      <c r="AU17" s="184">
        <v>0</v>
      </c>
      <c r="AV17" s="184">
        <v>0</v>
      </c>
      <c r="AW17" s="184">
        <v>0</v>
      </c>
      <c r="AX17" s="184">
        <v>0</v>
      </c>
      <c r="AY17" s="184">
        <v>0</v>
      </c>
      <c r="AZ17" s="184">
        <v>0</v>
      </c>
      <c r="BA17" s="184">
        <v>0</v>
      </c>
      <c r="BB17" s="184">
        <v>0</v>
      </c>
      <c r="BC17" s="184">
        <v>0</v>
      </c>
      <c r="BD17" s="184">
        <v>0</v>
      </c>
      <c r="BE17" s="184">
        <v>0</v>
      </c>
      <c r="BF17" s="184">
        <v>0</v>
      </c>
      <c r="BG17" s="184">
        <v>0</v>
      </c>
      <c r="BH17" s="184">
        <v>0</v>
      </c>
      <c r="BI17" s="184">
        <v>0</v>
      </c>
      <c r="BJ17" s="184">
        <v>0</v>
      </c>
    </row>
    <row r="18" spans="1:62" ht="21.75" customHeight="1">
      <c r="A18" s="135" t="s">
        <v>146</v>
      </c>
      <c r="B18" s="135" t="s">
        <v>134</v>
      </c>
      <c r="C18" s="135" t="s">
        <v>147</v>
      </c>
      <c r="D18" s="135" t="s">
        <v>136</v>
      </c>
      <c r="E18" s="135" t="s">
        <v>148</v>
      </c>
      <c r="F18" s="184">
        <v>9625764</v>
      </c>
      <c r="G18" s="184">
        <v>9625764</v>
      </c>
      <c r="H18" s="184">
        <v>9625764</v>
      </c>
      <c r="I18" s="184">
        <v>0</v>
      </c>
      <c r="J18" s="184">
        <v>0</v>
      </c>
      <c r="K18" s="184">
        <v>0</v>
      </c>
      <c r="L18" s="184">
        <v>0</v>
      </c>
      <c r="M18" s="184">
        <v>0</v>
      </c>
      <c r="N18" s="184">
        <v>0</v>
      </c>
      <c r="O18" s="184">
        <v>0</v>
      </c>
      <c r="P18" s="184">
        <v>0</v>
      </c>
      <c r="Q18" s="184">
        <v>0</v>
      </c>
      <c r="R18" s="184">
        <v>0</v>
      </c>
      <c r="S18" s="184">
        <v>0</v>
      </c>
      <c r="T18" s="184">
        <v>0</v>
      </c>
      <c r="U18" s="184">
        <v>0</v>
      </c>
      <c r="V18" s="184">
        <v>0</v>
      </c>
      <c r="W18" s="184">
        <v>0</v>
      </c>
      <c r="X18" s="184">
        <v>0</v>
      </c>
      <c r="Y18" s="184">
        <v>0</v>
      </c>
      <c r="Z18" s="184">
        <v>9625764</v>
      </c>
      <c r="AA18" s="184">
        <v>0</v>
      </c>
      <c r="AB18" s="184">
        <v>0</v>
      </c>
      <c r="AC18" s="184">
        <v>0</v>
      </c>
      <c r="AD18" s="184">
        <v>0</v>
      </c>
      <c r="AE18" s="184">
        <v>0</v>
      </c>
      <c r="AF18" s="184">
        <v>0</v>
      </c>
      <c r="AG18" s="184">
        <v>0</v>
      </c>
      <c r="AH18" s="184">
        <v>0</v>
      </c>
      <c r="AI18" s="184">
        <v>0</v>
      </c>
      <c r="AJ18" s="184">
        <v>0</v>
      </c>
      <c r="AK18" s="184">
        <v>0</v>
      </c>
      <c r="AL18" s="184">
        <v>0</v>
      </c>
      <c r="AM18" s="184">
        <v>0</v>
      </c>
      <c r="AN18" s="184">
        <v>0</v>
      </c>
      <c r="AO18" s="184">
        <v>0</v>
      </c>
      <c r="AP18" s="184">
        <v>0</v>
      </c>
      <c r="AQ18" s="184">
        <v>0</v>
      </c>
      <c r="AR18" s="184">
        <v>0</v>
      </c>
      <c r="AS18" s="184">
        <v>0</v>
      </c>
      <c r="AT18" s="184">
        <v>0</v>
      </c>
      <c r="AU18" s="184">
        <v>0</v>
      </c>
      <c r="AV18" s="184">
        <v>0</v>
      </c>
      <c r="AW18" s="184">
        <v>0</v>
      </c>
      <c r="AX18" s="184">
        <v>0</v>
      </c>
      <c r="AY18" s="184">
        <v>0</v>
      </c>
      <c r="AZ18" s="184">
        <v>0</v>
      </c>
      <c r="BA18" s="184">
        <v>0</v>
      </c>
      <c r="BB18" s="184">
        <v>0</v>
      </c>
      <c r="BC18" s="184">
        <v>0</v>
      </c>
      <c r="BD18" s="184">
        <v>0</v>
      </c>
      <c r="BE18" s="184">
        <v>0</v>
      </c>
      <c r="BF18" s="184">
        <v>0</v>
      </c>
      <c r="BG18" s="184">
        <v>0</v>
      </c>
      <c r="BH18" s="184">
        <v>0</v>
      </c>
      <c r="BI18" s="184">
        <v>0</v>
      </c>
      <c r="BJ18" s="184">
        <v>0</v>
      </c>
    </row>
  </sheetData>
  <sheetProtection password="CF4A" sheet="1"/>
  <mergeCells count="37">
    <mergeCell ref="BD6:BD7"/>
    <mergeCell ref="BE6:BE7"/>
    <mergeCell ref="BF6:BF7"/>
    <mergeCell ref="BG6:BG7"/>
    <mergeCell ref="BI6:BI7"/>
    <mergeCell ref="AV6:AX6"/>
    <mergeCell ref="AY6:AY7"/>
    <mergeCell ref="AZ6:AZ7"/>
    <mergeCell ref="BA6:BA7"/>
    <mergeCell ref="BB6:BB7"/>
    <mergeCell ref="BC6:BC7"/>
    <mergeCell ref="Z6:Z7"/>
    <mergeCell ref="AA6:AA7"/>
    <mergeCell ref="AB6:AB7"/>
    <mergeCell ref="AC6:AJ6"/>
    <mergeCell ref="AK6:AR6"/>
    <mergeCell ref="AS6:AU6"/>
    <mergeCell ref="BJ5:BJ7"/>
    <mergeCell ref="A6:A7"/>
    <mergeCell ref="B6:B7"/>
    <mergeCell ref="C6:C7"/>
    <mergeCell ref="H6:H7"/>
    <mergeCell ref="I6:I7"/>
    <mergeCell ref="J6:M6"/>
    <mergeCell ref="N6:P6"/>
    <mergeCell ref="Q6:Q7"/>
    <mergeCell ref="R6:Y6"/>
    <mergeCell ref="A3:D3"/>
    <mergeCell ref="D4:D7"/>
    <mergeCell ref="E4:E7"/>
    <mergeCell ref="F4:F7"/>
    <mergeCell ref="BH4:BJ4"/>
    <mergeCell ref="G5:G7"/>
    <mergeCell ref="H5:AA5"/>
    <mergeCell ref="AB5:AZ5"/>
    <mergeCell ref="BA5:BG5"/>
    <mergeCell ref="BH5:BH7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C12"/>
  <sheetViews>
    <sheetView showGridLines="0" zoomScalePageLayoutView="0" workbookViewId="0" topLeftCell="A1">
      <selection activeCell="C6" sqref="C6:C8"/>
    </sheetView>
  </sheetViews>
  <sheetFormatPr defaultColWidth="9.00390625" defaultRowHeight="14.25"/>
  <cols>
    <col min="1" max="1" width="46.875" style="139" customWidth="1"/>
    <col min="2" max="2" width="46.625" style="139" customWidth="1"/>
    <col min="3" max="3" width="27.00390625" style="139" customWidth="1"/>
    <col min="4" max="16384" width="9.00390625" style="139" customWidth="1"/>
  </cols>
  <sheetData>
    <row r="1" spans="1:2" ht="21" customHeight="1">
      <c r="A1" s="145"/>
      <c r="B1" s="185"/>
    </row>
    <row r="2" spans="1:3" s="187" customFormat="1" ht="51" customHeight="1">
      <c r="A2" s="253" t="s">
        <v>126</v>
      </c>
      <c r="B2" s="253"/>
      <c r="C2" s="186"/>
    </row>
    <row r="3" spans="1:2" ht="27" customHeight="1">
      <c r="A3" s="144" t="s">
        <v>209</v>
      </c>
      <c r="B3" s="185" t="s">
        <v>60</v>
      </c>
    </row>
    <row r="4" spans="1:2" ht="30" customHeight="1">
      <c r="A4" s="188" t="s">
        <v>52</v>
      </c>
      <c r="B4" s="189" t="s">
        <v>94</v>
      </c>
    </row>
    <row r="5" spans="1:2" s="192" customFormat="1" ht="30" customHeight="1">
      <c r="A5" s="190" t="s">
        <v>53</v>
      </c>
      <c r="B5" s="191">
        <v>245000</v>
      </c>
    </row>
    <row r="6" spans="1:2" s="192" customFormat="1" ht="30" customHeight="1">
      <c r="A6" s="193" t="s">
        <v>54</v>
      </c>
      <c r="B6" s="191">
        <v>0</v>
      </c>
    </row>
    <row r="7" spans="1:2" s="192" customFormat="1" ht="30" customHeight="1">
      <c r="A7" s="193" t="s">
        <v>55</v>
      </c>
      <c r="B7" s="191">
        <v>0</v>
      </c>
    </row>
    <row r="8" spans="1:2" s="192" customFormat="1" ht="30" customHeight="1">
      <c r="A8" s="193" t="s">
        <v>56</v>
      </c>
      <c r="B8" s="191">
        <v>245000</v>
      </c>
    </row>
    <row r="9" spans="1:2" s="192" customFormat="1" ht="30" customHeight="1">
      <c r="A9" s="193" t="s">
        <v>57</v>
      </c>
      <c r="B9" s="191">
        <v>245000</v>
      </c>
    </row>
    <row r="10" spans="1:2" s="192" customFormat="1" ht="30" customHeight="1">
      <c r="A10" s="193" t="s">
        <v>58</v>
      </c>
      <c r="B10" s="191">
        <v>0</v>
      </c>
    </row>
    <row r="11" spans="1:2" ht="30" customHeight="1">
      <c r="A11" s="146"/>
      <c r="B11" s="146"/>
    </row>
    <row r="12" spans="1:2" ht="71.25" customHeight="1">
      <c r="A12" s="287" t="s">
        <v>59</v>
      </c>
      <c r="B12" s="287"/>
    </row>
  </sheetData>
  <sheetProtection password="CF4A" sheet="1" formatCells="0" formatColumns="0" formatRows="0"/>
  <mergeCells count="2">
    <mergeCell ref="A2:B2"/>
    <mergeCell ref="A12:B1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user</cp:lastModifiedBy>
  <cp:lastPrinted>2018-03-30T01:53:57Z</cp:lastPrinted>
  <dcterms:created xsi:type="dcterms:W3CDTF">2017-06-07T08:35:57Z</dcterms:created>
  <dcterms:modified xsi:type="dcterms:W3CDTF">2018-10-09T09:52:38Z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1249234</vt:i4>
  </property>
</Properties>
</file>